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ảng lương" sheetId="1" r:id="rId4"/>
  </sheets>
  <definedNames/>
  <calcPr/>
</workbook>
</file>

<file path=xl/sharedStrings.xml><?xml version="1.0" encoding="utf-8"?>
<sst xmlns="http://schemas.openxmlformats.org/spreadsheetml/2006/main" count="111" uniqueCount="74">
  <si>
    <t>MẪU BẢNG LƯƠNG DÀNH CHO DOANH NGHIỆP</t>
  </si>
  <si>
    <t>THÁNG 1 - QUÝ 1 - NĂM 2020</t>
  </si>
  <si>
    <t>STT</t>
  </si>
  <si>
    <t>Họ và tên</t>
  </si>
  <si>
    <t>Chức vụ</t>
  </si>
  <si>
    <t>Lương chính</t>
  </si>
  <si>
    <t>Phụ cấp</t>
  </si>
  <si>
    <t>Thu Nhập Danh Nghĩa</t>
  </si>
  <si>
    <t>Ngày công thực tế</t>
  </si>
  <si>
    <t>Tổng lương thực tế</t>
  </si>
  <si>
    <t>Lương đóng bảo hiểm</t>
  </si>
  <si>
    <t>Các khoản trích vào chi phí doanh nghiệp</t>
  </si>
  <si>
    <t>Các khoản trích trừ vào lương</t>
  </si>
  <si>
    <t>Thuế TNCN</t>
  </si>
  <si>
    <t>Tạm ứng</t>
  </si>
  <si>
    <t>Thực lĩnh</t>
  </si>
  <si>
    <t>Ghi chú</t>
  </si>
  <si>
    <t>Trách nhiệm</t>
  </si>
  <si>
    <t>Ăn trưa</t>
  </si>
  <si>
    <t>Điện thoại</t>
  </si>
  <si>
    <t>Xăng xe</t>
  </si>
  <si>
    <t>Hỗ trợ khác</t>
  </si>
  <si>
    <t>KPCĐ (2%)</t>
  </si>
  <si>
    <t>BHXH (17,5%)</t>
  </si>
  <si>
    <t>BHYT (3%)</t>
  </si>
  <si>
    <t>BHTN (1%)</t>
  </si>
  <si>
    <t>Tổng</t>
  </si>
  <si>
    <t>BHXH (8%)</t>
  </si>
  <si>
    <t>BHYT (1,5%)</t>
  </si>
  <si>
    <t>A</t>
  </si>
  <si>
    <t>Bộ phận Quản lý</t>
  </si>
  <si>
    <t>01</t>
  </si>
  <si>
    <t>Nguyễn Văn A</t>
  </si>
  <si>
    <t>GĐ</t>
  </si>
  <si>
    <t>02</t>
  </si>
  <si>
    <t>Nguyễn Thị B</t>
  </si>
  <si>
    <t>PGĐ</t>
  </si>
  <si>
    <t>03</t>
  </si>
  <si>
    <t>Phạm Đức C</t>
  </si>
  <si>
    <t>TK</t>
  </si>
  <si>
    <t>...</t>
  </si>
  <si>
    <t>B</t>
  </si>
  <si>
    <t>Bộ phận Hành chính - Nhân sự</t>
  </si>
  <si>
    <t>Trần Xuân D</t>
  </si>
  <si>
    <t>TP</t>
  </si>
  <si>
    <t>Lý Thị E</t>
  </si>
  <si>
    <t>NV</t>
  </si>
  <si>
    <t>Lê Quang G</t>
  </si>
  <si>
    <t>04</t>
  </si>
  <si>
    <t>Trần Văn Đ</t>
  </si>
  <si>
    <t>05</t>
  </si>
  <si>
    <t>Nguyễn Thị Thanh N</t>
  </si>
  <si>
    <t>06</t>
  </si>
  <si>
    <t>Phạm Văn S</t>
  </si>
  <si>
    <t>07</t>
  </si>
  <si>
    <t>Trần Văn N</t>
  </si>
  <si>
    <t>08</t>
  </si>
  <si>
    <t>Quách Thị T</t>
  </si>
  <si>
    <t>Trịnh Thăng B</t>
  </si>
  <si>
    <t>C</t>
  </si>
  <si>
    <t>Bộ phận Bán Hàng</t>
  </si>
  <si>
    <t>Phan Văn M</t>
  </si>
  <si>
    <t>Trần Hoàn N</t>
  </si>
  <si>
    <t>Nguyễn Thu H</t>
  </si>
  <si>
    <t>Lê Hà D</t>
  </si>
  <si>
    <t>Phạm Thị Thuỳ T</t>
  </si>
  <si>
    <t>Bùi Văn T</t>
  </si>
  <si>
    <t>Lê Thành K</t>
  </si>
  <si>
    <t>Trần Quỳnh N</t>
  </si>
  <si>
    <t>09</t>
  </si>
  <si>
    <t>Nguyễn Phúc M</t>
  </si>
  <si>
    <t>10</t>
  </si>
  <si>
    <t>Phạm Thuỳ Y</t>
  </si>
  <si>
    <r>
      <rPr>
        <rFont val="Arial"/>
        <i/>
        <color theme="1"/>
        <sz val="9.0"/>
        <u/>
      </rPr>
      <t>Lưu ý: Doanh nghiệp trên quy định số ngày công 1 tháng là 24</t>
    </r>
    <r>
      <rPr>
        <rFont val="Arial"/>
        <i/>
        <color theme="1"/>
        <sz val="9.0"/>
        <u/>
      </rPr>
      <t xml:space="preserve">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</si>
</sst>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5.0"/>
      <color theme="1"/>
      <name val="Arial"/>
    </font>
    <font>
      <color theme="1"/>
      <name val="Arial"/>
    </font>
    <font>
      <b/>
      <sz val="13.0"/>
      <color theme="1"/>
      <name val="Arial"/>
    </font>
    <font/>
    <font>
      <b/>
      <sz val="11.0"/>
      <color theme="1"/>
      <name val="Arial"/>
    </font>
    <font>
      <b/>
      <sz val="12.0"/>
      <color theme="1"/>
      <name val="Arial"/>
    </font>
    <font>
      <b/>
      <color theme="1"/>
      <name val="Arial"/>
    </font>
    <font>
      <sz val="11.0"/>
      <color theme="1"/>
      <name val="Arial"/>
    </font>
    <font>
      <i/>
      <u/>
      <sz val="9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/>
    </xf>
    <xf borderId="0" fillId="0" fontId="2" numFmtId="0" xfId="0" applyFont="1"/>
    <xf borderId="1" fillId="3" fontId="3" numFmtId="49" xfId="0" applyAlignment="1" applyBorder="1" applyFill="1" applyFont="1" applyNumberFormat="1">
      <alignment horizontal="center"/>
    </xf>
    <xf borderId="2" fillId="0" fontId="4" numFmtId="0" xfId="0" applyBorder="1" applyFont="1"/>
    <xf borderId="3" fillId="0" fontId="4" numFmtId="0" xfId="0" applyBorder="1" applyFont="1"/>
    <xf borderId="4" fillId="0" fontId="5" numFmtId="49" xfId="0" applyAlignment="1" applyBorder="1" applyFont="1" applyNumberForma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5" fillId="0" fontId="4" numFmtId="0" xfId="0" applyBorder="1" applyFont="1"/>
    <xf borderId="6" fillId="0" fontId="7" numFmtId="0" xfId="0" applyAlignment="1" applyBorder="1" applyFont="1">
      <alignment horizontal="center" shrinkToFit="0" vertical="center" wrapText="1"/>
    </xf>
    <xf borderId="6" fillId="4" fontId="5" numFmtId="49" xfId="0" applyAlignment="1" applyBorder="1" applyFill="1" applyFont="1" applyNumberFormat="1">
      <alignment horizontal="center" vertical="bottom"/>
    </xf>
    <xf borderId="1" fillId="4" fontId="7" numFmtId="0" xfId="0" applyAlignment="1" applyBorder="1" applyFont="1">
      <alignment vertical="bottom"/>
    </xf>
    <xf borderId="6" fillId="4" fontId="2" numFmtId="3" xfId="0" applyAlignment="1" applyBorder="1" applyFont="1" applyNumberFormat="1">
      <alignment horizontal="right" vertical="bottom"/>
    </xf>
    <xf borderId="6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6" fillId="0" fontId="8" numFmtId="49" xfId="0" applyAlignment="1" applyBorder="1" applyFont="1" applyNumberFormat="1">
      <alignment horizontal="center" vertical="bottom"/>
    </xf>
    <xf borderId="6" fillId="0" fontId="2" numFmtId="0" xfId="0" applyAlignment="1" applyBorder="1" applyFont="1">
      <alignment horizontal="center" vertical="bottom"/>
    </xf>
    <xf borderId="6" fillId="0" fontId="2" numFmtId="3" xfId="0" applyAlignment="1" applyBorder="1" applyFont="1" applyNumberFormat="1">
      <alignment horizontal="right" readingOrder="0" vertical="bottom"/>
    </xf>
    <xf borderId="6" fillId="0" fontId="2" numFmtId="3" xfId="0" applyAlignment="1" applyBorder="1" applyFont="1" applyNumberFormat="1">
      <alignment horizontal="right" vertical="bottom"/>
    </xf>
    <xf borderId="6" fillId="0" fontId="2" numFmtId="3" xfId="0" applyAlignment="1" applyBorder="1" applyFont="1" applyNumberFormat="1">
      <alignment vertical="bottom"/>
    </xf>
    <xf borderId="1" fillId="5" fontId="5" numFmtId="49" xfId="0" applyAlignment="1" applyBorder="1" applyFill="1" applyFont="1" applyNumberFormat="1">
      <alignment horizontal="center" vertical="bottom"/>
    </xf>
    <xf borderId="6" fillId="5" fontId="2" numFmtId="3" xfId="0" applyAlignment="1" applyBorder="1" applyFont="1" applyNumberFormat="1">
      <alignment horizontal="right" vertical="bottom"/>
    </xf>
    <xf borderId="0" fillId="0" fontId="9" numFmtId="0" xfId="0" applyAlignment="1" applyFont="1">
      <alignment vertical="bottom"/>
    </xf>
    <xf borderId="0" fillId="0" fontId="2" numFmtId="49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9" width="13.86"/>
    <col customWidth="1" min="10" max="13" width="13.0"/>
    <col customWidth="1" min="14" max="18" width="15.57"/>
    <col customWidth="1" min="19" max="22" width="13.43"/>
    <col customWidth="1" min="23" max="25" width="15.0"/>
  </cols>
  <sheetData>
    <row r="1">
      <c r="A1" s="1" t="s">
        <v>0</v>
      </c>
      <c r="AA1" s="2"/>
    </row>
    <row r="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2"/>
    </row>
    <row r="3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4"/>
      <c r="G3" s="4"/>
      <c r="H3" s="4"/>
      <c r="I3" s="5"/>
      <c r="J3" s="7" t="s">
        <v>7</v>
      </c>
      <c r="K3" s="7" t="s">
        <v>8</v>
      </c>
      <c r="L3" s="7" t="s">
        <v>9</v>
      </c>
      <c r="M3" s="7" t="s">
        <v>10</v>
      </c>
      <c r="N3" s="8" t="s">
        <v>11</v>
      </c>
      <c r="O3" s="4"/>
      <c r="P3" s="4"/>
      <c r="Q3" s="4"/>
      <c r="R3" s="5"/>
      <c r="S3" s="8" t="s">
        <v>12</v>
      </c>
      <c r="T3" s="4"/>
      <c r="U3" s="4"/>
      <c r="V3" s="5"/>
      <c r="W3" s="7" t="s">
        <v>13</v>
      </c>
      <c r="X3" s="7" t="s">
        <v>14</v>
      </c>
      <c r="Y3" s="7" t="s">
        <v>15</v>
      </c>
      <c r="Z3" s="7" t="s">
        <v>16</v>
      </c>
      <c r="AA3" s="9"/>
    </row>
    <row r="4" ht="35.25" customHeight="1">
      <c r="A4" s="10"/>
      <c r="B4" s="10"/>
      <c r="C4" s="10"/>
      <c r="D4" s="10"/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0"/>
      <c r="K4" s="10"/>
      <c r="L4" s="10"/>
      <c r="M4" s="10"/>
      <c r="N4" s="11" t="s">
        <v>22</v>
      </c>
      <c r="O4" s="11" t="s">
        <v>23</v>
      </c>
      <c r="P4" s="11" t="s">
        <v>24</v>
      </c>
      <c r="Q4" s="11" t="s">
        <v>25</v>
      </c>
      <c r="R4" s="11" t="s">
        <v>26</v>
      </c>
      <c r="S4" s="11" t="s">
        <v>27</v>
      </c>
      <c r="T4" s="11" t="s">
        <v>28</v>
      </c>
      <c r="U4" s="11" t="s">
        <v>25</v>
      </c>
      <c r="V4" s="11" t="s">
        <v>26</v>
      </c>
      <c r="W4" s="10"/>
      <c r="X4" s="10"/>
      <c r="Y4" s="10"/>
      <c r="Z4" s="10"/>
      <c r="AA4" s="9"/>
    </row>
    <row r="5">
      <c r="A5" s="12" t="s">
        <v>29</v>
      </c>
      <c r="B5" s="13" t="s">
        <v>30</v>
      </c>
      <c r="C5" s="5"/>
      <c r="D5" s="14">
        <f t="shared" ref="D5:Y5" si="1">sum(D6:D8)</f>
        <v>27284000</v>
      </c>
      <c r="E5" s="14">
        <f t="shared" si="1"/>
        <v>3000000</v>
      </c>
      <c r="F5" s="14">
        <f t="shared" si="1"/>
        <v>2100000</v>
      </c>
      <c r="G5" s="14">
        <f t="shared" si="1"/>
        <v>500000</v>
      </c>
      <c r="H5" s="14">
        <f t="shared" si="1"/>
        <v>400000</v>
      </c>
      <c r="I5" s="14">
        <f t="shared" si="1"/>
        <v>3010000</v>
      </c>
      <c r="J5" s="14">
        <f t="shared" si="1"/>
        <v>20010000</v>
      </c>
      <c r="K5" s="14">
        <f t="shared" si="1"/>
        <v>75</v>
      </c>
      <c r="L5" s="14">
        <f t="shared" si="1"/>
        <v>20485833.33</v>
      </c>
      <c r="M5" s="14">
        <f t="shared" si="1"/>
        <v>30284000</v>
      </c>
      <c r="N5" s="14">
        <f t="shared" si="1"/>
        <v>605680</v>
      </c>
      <c r="O5" s="14">
        <f t="shared" si="1"/>
        <v>5299700</v>
      </c>
      <c r="P5" s="14">
        <f t="shared" si="1"/>
        <v>908520</v>
      </c>
      <c r="Q5" s="14">
        <f t="shared" si="1"/>
        <v>302840</v>
      </c>
      <c r="R5" s="14">
        <f t="shared" si="1"/>
        <v>7116740</v>
      </c>
      <c r="S5" s="14">
        <f t="shared" si="1"/>
        <v>2422720</v>
      </c>
      <c r="T5" s="14">
        <f t="shared" si="1"/>
        <v>454260</v>
      </c>
      <c r="U5" s="14">
        <f t="shared" si="1"/>
        <v>302840</v>
      </c>
      <c r="V5" s="14">
        <f t="shared" si="1"/>
        <v>3179820</v>
      </c>
      <c r="W5" s="14">
        <f t="shared" si="1"/>
        <v>-513500</v>
      </c>
      <c r="X5" s="14">
        <f t="shared" si="1"/>
        <v>100000</v>
      </c>
      <c r="Y5" s="14">
        <f t="shared" si="1"/>
        <v>17719513.33</v>
      </c>
      <c r="Z5" s="15"/>
      <c r="AA5" s="16"/>
    </row>
    <row r="6">
      <c r="A6" s="17" t="s">
        <v>31</v>
      </c>
      <c r="B6" s="15" t="s">
        <v>32</v>
      </c>
      <c r="C6" s="18" t="s">
        <v>33</v>
      </c>
      <c r="D6" s="19">
        <v>1.6284E7</v>
      </c>
      <c r="E6" s="20"/>
      <c r="F6" s="20"/>
      <c r="G6" s="20"/>
      <c r="H6" s="20"/>
      <c r="I6" s="20"/>
      <c r="J6" s="20"/>
      <c r="K6" s="20">
        <v>26.0</v>
      </c>
      <c r="L6" s="20">
        <f t="shared" ref="L6:L8" si="2">J6/24*K6</f>
        <v>0</v>
      </c>
      <c r="M6" s="20">
        <f t="shared" ref="M6:M8" si="3">Sum(D6:E6)</f>
        <v>16284000</v>
      </c>
      <c r="N6" s="20">
        <f t="shared" ref="N6:N8" si="4">M6*0.02</f>
        <v>325680</v>
      </c>
      <c r="O6" s="20">
        <f t="shared" ref="O6:O8" si="5">M6*0.175</f>
        <v>2849700</v>
      </c>
      <c r="P6" s="20">
        <f t="shared" ref="P6:P8" si="6">M6*0.03</f>
        <v>488520</v>
      </c>
      <c r="Q6" s="20">
        <f t="shared" ref="Q6:Q8" si="7">M6*0.01</f>
        <v>162840</v>
      </c>
      <c r="R6" s="20">
        <f t="shared" ref="R6:R8" si="8">sum(N6:Q6)</f>
        <v>3826740</v>
      </c>
      <c r="S6" s="20">
        <f t="shared" ref="S6:S8" si="9">M6*0.08</f>
        <v>1302720</v>
      </c>
      <c r="T6" s="20">
        <f t="shared" ref="T6:T8" si="10">M6*0.015</f>
        <v>244260</v>
      </c>
      <c r="U6" s="20">
        <f t="shared" ref="U6:U8" si="11">M6*0.01</f>
        <v>162840</v>
      </c>
      <c r="V6" s="20">
        <f t="shared" ref="V6:V8" si="12">sum(S6:U6)</f>
        <v>1709820</v>
      </c>
      <c r="W6" s="20">
        <f>(L6-F6+730000-G6-H6-11000000)*0.05</f>
        <v>-513500</v>
      </c>
      <c r="X6" s="21"/>
      <c r="Y6" s="20">
        <f t="shared" ref="Y6:Y8" si="13">L6-V6-W6-X6</f>
        <v>-1196320</v>
      </c>
      <c r="Z6" s="15"/>
      <c r="AA6" s="16"/>
    </row>
    <row r="7">
      <c r="A7" s="17" t="s">
        <v>34</v>
      </c>
      <c r="B7" s="15" t="s">
        <v>35</v>
      </c>
      <c r="C7" s="18" t="s">
        <v>36</v>
      </c>
      <c r="D7" s="20">
        <v>6000000.0</v>
      </c>
      <c r="E7" s="20">
        <v>2000000.0</v>
      </c>
      <c r="F7" s="20">
        <v>1200000.0</v>
      </c>
      <c r="G7" s="20">
        <v>300000.0</v>
      </c>
      <c r="H7" s="20">
        <v>250000.0</v>
      </c>
      <c r="I7" s="20">
        <v>1670000.0</v>
      </c>
      <c r="J7" s="20">
        <f t="shared" ref="J7:J8" si="14">sum(D7:I7)</f>
        <v>11420000</v>
      </c>
      <c r="K7" s="20">
        <v>25.0</v>
      </c>
      <c r="L7" s="20">
        <f t="shared" si="2"/>
        <v>11895833.33</v>
      </c>
      <c r="M7" s="20">
        <f t="shared" si="3"/>
        <v>8000000</v>
      </c>
      <c r="N7" s="20">
        <f t="shared" si="4"/>
        <v>160000</v>
      </c>
      <c r="O7" s="20">
        <f t="shared" si="5"/>
        <v>1400000</v>
      </c>
      <c r="P7" s="20">
        <f t="shared" si="6"/>
        <v>240000</v>
      </c>
      <c r="Q7" s="20">
        <f t="shared" si="7"/>
        <v>80000</v>
      </c>
      <c r="R7" s="20">
        <f t="shared" si="8"/>
        <v>1880000</v>
      </c>
      <c r="S7" s="20">
        <f t="shared" si="9"/>
        <v>640000</v>
      </c>
      <c r="T7" s="20">
        <f t="shared" si="10"/>
        <v>120000</v>
      </c>
      <c r="U7" s="20">
        <f t="shared" si="11"/>
        <v>80000</v>
      </c>
      <c r="V7" s="20">
        <f t="shared" si="12"/>
        <v>840000</v>
      </c>
      <c r="W7" s="21"/>
      <c r="X7" s="20">
        <v>100000.0</v>
      </c>
      <c r="Y7" s="20">
        <f t="shared" si="13"/>
        <v>10955833.33</v>
      </c>
      <c r="Z7" s="15"/>
      <c r="AA7" s="16"/>
    </row>
    <row r="8">
      <c r="A8" s="17" t="s">
        <v>37</v>
      </c>
      <c r="B8" s="15" t="s">
        <v>38</v>
      </c>
      <c r="C8" s="18" t="s">
        <v>39</v>
      </c>
      <c r="D8" s="20">
        <v>5000000.0</v>
      </c>
      <c r="E8" s="20">
        <v>1000000.0</v>
      </c>
      <c r="F8" s="20">
        <v>900000.0</v>
      </c>
      <c r="G8" s="20">
        <v>200000.0</v>
      </c>
      <c r="H8" s="20">
        <v>150000.0</v>
      </c>
      <c r="I8" s="20">
        <v>1340000.0</v>
      </c>
      <c r="J8" s="20">
        <f t="shared" si="14"/>
        <v>8590000</v>
      </c>
      <c r="K8" s="20">
        <v>24.0</v>
      </c>
      <c r="L8" s="20">
        <f t="shared" si="2"/>
        <v>8590000</v>
      </c>
      <c r="M8" s="20">
        <f t="shared" si="3"/>
        <v>6000000</v>
      </c>
      <c r="N8" s="20">
        <f t="shared" si="4"/>
        <v>120000</v>
      </c>
      <c r="O8" s="20">
        <f t="shared" si="5"/>
        <v>1050000</v>
      </c>
      <c r="P8" s="20">
        <f t="shared" si="6"/>
        <v>180000</v>
      </c>
      <c r="Q8" s="20">
        <f t="shared" si="7"/>
        <v>60000</v>
      </c>
      <c r="R8" s="20">
        <f t="shared" si="8"/>
        <v>1410000</v>
      </c>
      <c r="S8" s="20">
        <f t="shared" si="9"/>
        <v>480000</v>
      </c>
      <c r="T8" s="20">
        <f t="shared" si="10"/>
        <v>90000</v>
      </c>
      <c r="U8" s="20">
        <f t="shared" si="11"/>
        <v>60000</v>
      </c>
      <c r="V8" s="20">
        <f t="shared" si="12"/>
        <v>630000</v>
      </c>
      <c r="W8" s="21"/>
      <c r="X8" s="21"/>
      <c r="Y8" s="20">
        <f t="shared" si="13"/>
        <v>7960000</v>
      </c>
      <c r="Z8" s="15"/>
      <c r="AA8" s="16"/>
    </row>
    <row r="9">
      <c r="A9" s="17" t="s">
        <v>40</v>
      </c>
      <c r="B9" s="15"/>
      <c r="C9" s="1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5"/>
      <c r="AA9" s="16"/>
    </row>
    <row r="10">
      <c r="A10" s="12" t="s">
        <v>41</v>
      </c>
      <c r="B10" s="13" t="s">
        <v>42</v>
      </c>
      <c r="C10" s="5"/>
      <c r="D10" s="14">
        <f t="shared" ref="D10:Y10" si="15">sum(D11:D20)</f>
        <v>44000000</v>
      </c>
      <c r="E10" s="14">
        <f t="shared" si="15"/>
        <v>1200000</v>
      </c>
      <c r="F10" s="14">
        <f t="shared" si="15"/>
        <v>6150000</v>
      </c>
      <c r="G10" s="14">
        <f t="shared" si="15"/>
        <v>2050000</v>
      </c>
      <c r="H10" s="14">
        <f t="shared" si="15"/>
        <v>1100000</v>
      </c>
      <c r="I10" s="14">
        <f t="shared" si="15"/>
        <v>10250000</v>
      </c>
      <c r="J10" s="14">
        <f t="shared" si="15"/>
        <v>64750000</v>
      </c>
      <c r="K10" s="14">
        <f t="shared" si="15"/>
        <v>238</v>
      </c>
      <c r="L10" s="14">
        <f t="shared" si="15"/>
        <v>64462500</v>
      </c>
      <c r="M10" s="14">
        <f t="shared" si="15"/>
        <v>45200000</v>
      </c>
      <c r="N10" s="14">
        <f t="shared" si="15"/>
        <v>904000</v>
      </c>
      <c r="O10" s="14">
        <f t="shared" si="15"/>
        <v>7910000</v>
      </c>
      <c r="P10" s="14">
        <f t="shared" si="15"/>
        <v>1356000</v>
      </c>
      <c r="Q10" s="14">
        <f t="shared" si="15"/>
        <v>452000</v>
      </c>
      <c r="R10" s="14">
        <f t="shared" si="15"/>
        <v>10622000</v>
      </c>
      <c r="S10" s="14">
        <f t="shared" si="15"/>
        <v>3616000</v>
      </c>
      <c r="T10" s="14">
        <f t="shared" si="15"/>
        <v>678000</v>
      </c>
      <c r="U10" s="14">
        <f t="shared" si="15"/>
        <v>452000</v>
      </c>
      <c r="V10" s="14">
        <f t="shared" si="15"/>
        <v>4746000</v>
      </c>
      <c r="W10" s="14">
        <f t="shared" si="15"/>
        <v>0</v>
      </c>
      <c r="X10" s="14">
        <f t="shared" si="15"/>
        <v>1500000</v>
      </c>
      <c r="Y10" s="14">
        <f t="shared" si="15"/>
        <v>58216500</v>
      </c>
      <c r="Z10" s="15"/>
      <c r="AA10" s="16"/>
    </row>
    <row r="11">
      <c r="A11" s="17" t="s">
        <v>31</v>
      </c>
      <c r="B11" s="15" t="s">
        <v>43</v>
      </c>
      <c r="C11" s="18" t="s">
        <v>44</v>
      </c>
      <c r="D11" s="20">
        <v>5300000.0</v>
      </c>
      <c r="E11" s="20">
        <v>1200000.0</v>
      </c>
      <c r="F11" s="20">
        <v>750000.0</v>
      </c>
      <c r="G11" s="20">
        <v>250000.0</v>
      </c>
      <c r="H11" s="20">
        <v>200000.0</v>
      </c>
      <c r="I11" s="20">
        <v>1250000.0</v>
      </c>
      <c r="J11" s="20">
        <f t="shared" ref="J11:J20" si="16">sum(D11:I11)</f>
        <v>8950000</v>
      </c>
      <c r="K11" s="20">
        <v>26.0</v>
      </c>
      <c r="L11" s="20">
        <f t="shared" ref="L11:L20" si="17">J11/24*K11</f>
        <v>9695833.333</v>
      </c>
      <c r="M11" s="20">
        <f t="shared" ref="M11:M20" si="18">sum(D11:E11)</f>
        <v>6500000</v>
      </c>
      <c r="N11" s="20">
        <f t="shared" ref="N11:N20" si="19">M11*0.02</f>
        <v>130000</v>
      </c>
      <c r="O11" s="20">
        <f t="shared" ref="O11:O20" si="20">M11*0.175</f>
        <v>1137500</v>
      </c>
      <c r="P11" s="20">
        <f t="shared" ref="P11:P20" si="21">M11*0.03</f>
        <v>195000</v>
      </c>
      <c r="Q11" s="20">
        <f t="shared" ref="Q11:Q20" si="22">M11*0.01</f>
        <v>65000</v>
      </c>
      <c r="R11" s="20">
        <f t="shared" ref="R11:R20" si="23">sum(N11:Q11)</f>
        <v>1527500</v>
      </c>
      <c r="S11" s="20">
        <f t="shared" ref="S11:S20" si="24">M11*0.08</f>
        <v>520000</v>
      </c>
      <c r="T11" s="20">
        <f t="shared" ref="T11:T20" si="25">M11*0.015</f>
        <v>97500</v>
      </c>
      <c r="U11" s="20">
        <f t="shared" ref="U11:U20" si="26">M11*0.01</f>
        <v>65000</v>
      </c>
      <c r="V11" s="20">
        <f t="shared" ref="V11:V20" si="27">sum(S11:U11)</f>
        <v>682500</v>
      </c>
      <c r="W11" s="21"/>
      <c r="X11" s="21"/>
      <c r="Y11" s="20">
        <f t="shared" ref="Y11:Y20" si="28">L11-V11-W11-X11</f>
        <v>9013333.333</v>
      </c>
      <c r="Z11" s="15"/>
      <c r="AA11" s="16"/>
    </row>
    <row r="12">
      <c r="A12" s="17" t="s">
        <v>34</v>
      </c>
      <c r="B12" s="15" t="s">
        <v>45</v>
      </c>
      <c r="C12" s="18" t="s">
        <v>46</v>
      </c>
      <c r="D12" s="20">
        <v>4300000.0</v>
      </c>
      <c r="E12" s="21"/>
      <c r="F12" s="20">
        <v>600000.0</v>
      </c>
      <c r="G12" s="20">
        <v>200000.0</v>
      </c>
      <c r="H12" s="20">
        <v>100000.0</v>
      </c>
      <c r="I12" s="20">
        <v>1000000.0</v>
      </c>
      <c r="J12" s="20">
        <f t="shared" si="16"/>
        <v>6200000</v>
      </c>
      <c r="K12" s="20">
        <v>24.0</v>
      </c>
      <c r="L12" s="20">
        <f t="shared" si="17"/>
        <v>6200000</v>
      </c>
      <c r="M12" s="20">
        <f t="shared" si="18"/>
        <v>4300000</v>
      </c>
      <c r="N12" s="20">
        <f t="shared" si="19"/>
        <v>86000</v>
      </c>
      <c r="O12" s="20">
        <f t="shared" si="20"/>
        <v>752500</v>
      </c>
      <c r="P12" s="20">
        <f t="shared" si="21"/>
        <v>129000</v>
      </c>
      <c r="Q12" s="20">
        <f t="shared" si="22"/>
        <v>43000</v>
      </c>
      <c r="R12" s="20">
        <f t="shared" si="23"/>
        <v>1010500</v>
      </c>
      <c r="S12" s="20">
        <f t="shared" si="24"/>
        <v>344000</v>
      </c>
      <c r="T12" s="20">
        <f t="shared" si="25"/>
        <v>64500</v>
      </c>
      <c r="U12" s="20">
        <f t="shared" si="26"/>
        <v>43000</v>
      </c>
      <c r="V12" s="20">
        <f t="shared" si="27"/>
        <v>451500</v>
      </c>
      <c r="W12" s="21"/>
      <c r="X12" s="20">
        <v>200000.0</v>
      </c>
      <c r="Y12" s="20">
        <f t="shared" si="28"/>
        <v>5548500</v>
      </c>
      <c r="Z12" s="15"/>
      <c r="AA12" s="16"/>
    </row>
    <row r="13">
      <c r="A13" s="17" t="s">
        <v>37</v>
      </c>
      <c r="B13" s="15" t="s">
        <v>47</v>
      </c>
      <c r="C13" s="18" t="s">
        <v>46</v>
      </c>
      <c r="D13" s="20">
        <v>4300000.0</v>
      </c>
      <c r="E13" s="21"/>
      <c r="F13" s="20">
        <v>600000.0</v>
      </c>
      <c r="G13" s="20">
        <v>200000.0</v>
      </c>
      <c r="H13" s="20">
        <v>100000.0</v>
      </c>
      <c r="I13" s="20">
        <v>1000000.0</v>
      </c>
      <c r="J13" s="20">
        <f t="shared" si="16"/>
        <v>6200000</v>
      </c>
      <c r="K13" s="20">
        <v>22.0</v>
      </c>
      <c r="L13" s="20">
        <f t="shared" si="17"/>
        <v>5683333.333</v>
      </c>
      <c r="M13" s="20">
        <f t="shared" si="18"/>
        <v>4300000</v>
      </c>
      <c r="N13" s="20">
        <f t="shared" si="19"/>
        <v>86000</v>
      </c>
      <c r="O13" s="20">
        <f t="shared" si="20"/>
        <v>752500</v>
      </c>
      <c r="P13" s="20">
        <f t="shared" si="21"/>
        <v>129000</v>
      </c>
      <c r="Q13" s="20">
        <f t="shared" si="22"/>
        <v>43000</v>
      </c>
      <c r="R13" s="20">
        <f t="shared" si="23"/>
        <v>1010500</v>
      </c>
      <c r="S13" s="20">
        <f t="shared" si="24"/>
        <v>344000</v>
      </c>
      <c r="T13" s="20">
        <f t="shared" si="25"/>
        <v>64500</v>
      </c>
      <c r="U13" s="20">
        <f t="shared" si="26"/>
        <v>43000</v>
      </c>
      <c r="V13" s="20">
        <f t="shared" si="27"/>
        <v>451500</v>
      </c>
      <c r="W13" s="21"/>
      <c r="X13" s="21"/>
      <c r="Y13" s="20">
        <f t="shared" si="28"/>
        <v>5231833.333</v>
      </c>
      <c r="Z13" s="15"/>
      <c r="AA13" s="16"/>
    </row>
    <row r="14">
      <c r="A14" s="17" t="s">
        <v>48</v>
      </c>
      <c r="B14" s="15" t="s">
        <v>49</v>
      </c>
      <c r="C14" s="18" t="s">
        <v>46</v>
      </c>
      <c r="D14" s="20">
        <v>4300000.0</v>
      </c>
      <c r="E14" s="21"/>
      <c r="F14" s="20">
        <v>600000.0</v>
      </c>
      <c r="G14" s="20">
        <v>200000.0</v>
      </c>
      <c r="H14" s="20">
        <v>100000.0</v>
      </c>
      <c r="I14" s="20">
        <v>1000000.0</v>
      </c>
      <c r="J14" s="20">
        <f t="shared" si="16"/>
        <v>6200000</v>
      </c>
      <c r="K14" s="20">
        <v>21.0</v>
      </c>
      <c r="L14" s="20">
        <f t="shared" si="17"/>
        <v>5425000</v>
      </c>
      <c r="M14" s="20">
        <f t="shared" si="18"/>
        <v>4300000</v>
      </c>
      <c r="N14" s="20">
        <f t="shared" si="19"/>
        <v>86000</v>
      </c>
      <c r="O14" s="20">
        <f t="shared" si="20"/>
        <v>752500</v>
      </c>
      <c r="P14" s="20">
        <f t="shared" si="21"/>
        <v>129000</v>
      </c>
      <c r="Q14" s="20">
        <f t="shared" si="22"/>
        <v>43000</v>
      </c>
      <c r="R14" s="20">
        <f t="shared" si="23"/>
        <v>1010500</v>
      </c>
      <c r="S14" s="20">
        <f t="shared" si="24"/>
        <v>344000</v>
      </c>
      <c r="T14" s="20">
        <f t="shared" si="25"/>
        <v>64500</v>
      </c>
      <c r="U14" s="20">
        <f t="shared" si="26"/>
        <v>43000</v>
      </c>
      <c r="V14" s="20">
        <f t="shared" si="27"/>
        <v>451500</v>
      </c>
      <c r="W14" s="21"/>
      <c r="X14" s="20">
        <v>100000.0</v>
      </c>
      <c r="Y14" s="20">
        <f t="shared" si="28"/>
        <v>4873500</v>
      </c>
      <c r="Z14" s="15"/>
      <c r="AA14" s="16"/>
    </row>
    <row r="15">
      <c r="A15" s="17" t="s">
        <v>50</v>
      </c>
      <c r="B15" s="15" t="s">
        <v>51</v>
      </c>
      <c r="C15" s="18" t="s">
        <v>46</v>
      </c>
      <c r="D15" s="20">
        <v>4300000.0</v>
      </c>
      <c r="E15" s="21"/>
      <c r="F15" s="20">
        <v>600000.0</v>
      </c>
      <c r="G15" s="20">
        <v>200000.0</v>
      </c>
      <c r="H15" s="20">
        <v>100000.0</v>
      </c>
      <c r="I15" s="20">
        <v>1000000.0</v>
      </c>
      <c r="J15" s="20">
        <f t="shared" si="16"/>
        <v>6200000</v>
      </c>
      <c r="K15" s="20">
        <v>22.0</v>
      </c>
      <c r="L15" s="20">
        <f t="shared" si="17"/>
        <v>5683333.333</v>
      </c>
      <c r="M15" s="20">
        <f t="shared" si="18"/>
        <v>4300000</v>
      </c>
      <c r="N15" s="20">
        <f t="shared" si="19"/>
        <v>86000</v>
      </c>
      <c r="O15" s="20">
        <f t="shared" si="20"/>
        <v>752500</v>
      </c>
      <c r="P15" s="20">
        <f t="shared" si="21"/>
        <v>129000</v>
      </c>
      <c r="Q15" s="20">
        <f t="shared" si="22"/>
        <v>43000</v>
      </c>
      <c r="R15" s="20">
        <f t="shared" si="23"/>
        <v>1010500</v>
      </c>
      <c r="S15" s="20">
        <f t="shared" si="24"/>
        <v>344000</v>
      </c>
      <c r="T15" s="20">
        <f t="shared" si="25"/>
        <v>64500</v>
      </c>
      <c r="U15" s="20">
        <f t="shared" si="26"/>
        <v>43000</v>
      </c>
      <c r="V15" s="20">
        <f t="shared" si="27"/>
        <v>451500</v>
      </c>
      <c r="W15" s="21"/>
      <c r="X15" s="20">
        <v>750000.0</v>
      </c>
      <c r="Y15" s="20">
        <f t="shared" si="28"/>
        <v>4481833.333</v>
      </c>
      <c r="Z15" s="15"/>
      <c r="AA15" s="16"/>
    </row>
    <row r="16">
      <c r="A16" s="17" t="s">
        <v>52</v>
      </c>
      <c r="B16" s="15" t="s">
        <v>53</v>
      </c>
      <c r="C16" s="18" t="s">
        <v>46</v>
      </c>
      <c r="D16" s="20">
        <v>4300000.0</v>
      </c>
      <c r="E16" s="21"/>
      <c r="F16" s="20">
        <v>600000.0</v>
      </c>
      <c r="G16" s="20">
        <v>200000.0</v>
      </c>
      <c r="H16" s="20">
        <v>100000.0</v>
      </c>
      <c r="I16" s="20">
        <v>1000000.0</v>
      </c>
      <c r="J16" s="20">
        <f t="shared" si="16"/>
        <v>6200000</v>
      </c>
      <c r="K16" s="20">
        <v>26.0</v>
      </c>
      <c r="L16" s="20">
        <f t="shared" si="17"/>
        <v>6716666.667</v>
      </c>
      <c r="M16" s="20">
        <f t="shared" si="18"/>
        <v>4300000</v>
      </c>
      <c r="N16" s="20">
        <f t="shared" si="19"/>
        <v>86000</v>
      </c>
      <c r="O16" s="20">
        <f t="shared" si="20"/>
        <v>752500</v>
      </c>
      <c r="P16" s="20">
        <f t="shared" si="21"/>
        <v>129000</v>
      </c>
      <c r="Q16" s="20">
        <f t="shared" si="22"/>
        <v>43000</v>
      </c>
      <c r="R16" s="20">
        <f t="shared" si="23"/>
        <v>1010500</v>
      </c>
      <c r="S16" s="20">
        <f t="shared" si="24"/>
        <v>344000</v>
      </c>
      <c r="T16" s="20">
        <f t="shared" si="25"/>
        <v>64500</v>
      </c>
      <c r="U16" s="20">
        <f t="shared" si="26"/>
        <v>43000</v>
      </c>
      <c r="V16" s="20">
        <f t="shared" si="27"/>
        <v>451500</v>
      </c>
      <c r="W16" s="21"/>
      <c r="X16" s="21"/>
      <c r="Y16" s="20">
        <f t="shared" si="28"/>
        <v>6265166.667</v>
      </c>
      <c r="Z16" s="15"/>
      <c r="AA16" s="16"/>
    </row>
    <row r="17">
      <c r="A17" s="17" t="s">
        <v>54</v>
      </c>
      <c r="B17" s="15" t="s">
        <v>55</v>
      </c>
      <c r="C17" s="18" t="s">
        <v>46</v>
      </c>
      <c r="D17" s="20">
        <v>4300000.0</v>
      </c>
      <c r="E17" s="21"/>
      <c r="F17" s="20">
        <v>600000.0</v>
      </c>
      <c r="G17" s="20">
        <v>200000.0</v>
      </c>
      <c r="H17" s="20">
        <v>100000.0</v>
      </c>
      <c r="I17" s="20">
        <v>1000000.0</v>
      </c>
      <c r="J17" s="20">
        <f t="shared" si="16"/>
        <v>6200000</v>
      </c>
      <c r="K17" s="20">
        <v>25.0</v>
      </c>
      <c r="L17" s="20">
        <f t="shared" si="17"/>
        <v>6458333.333</v>
      </c>
      <c r="M17" s="20">
        <f t="shared" si="18"/>
        <v>4300000</v>
      </c>
      <c r="N17" s="20">
        <f t="shared" si="19"/>
        <v>86000</v>
      </c>
      <c r="O17" s="20">
        <f t="shared" si="20"/>
        <v>752500</v>
      </c>
      <c r="P17" s="20">
        <f t="shared" si="21"/>
        <v>129000</v>
      </c>
      <c r="Q17" s="20">
        <f t="shared" si="22"/>
        <v>43000</v>
      </c>
      <c r="R17" s="20">
        <f t="shared" si="23"/>
        <v>1010500</v>
      </c>
      <c r="S17" s="20">
        <f t="shared" si="24"/>
        <v>344000</v>
      </c>
      <c r="T17" s="20">
        <f t="shared" si="25"/>
        <v>64500</v>
      </c>
      <c r="U17" s="20">
        <f t="shared" si="26"/>
        <v>43000</v>
      </c>
      <c r="V17" s="20">
        <f t="shared" si="27"/>
        <v>451500</v>
      </c>
      <c r="W17" s="21"/>
      <c r="X17" s="20">
        <v>200000.0</v>
      </c>
      <c r="Y17" s="20">
        <f t="shared" si="28"/>
        <v>5806833.333</v>
      </c>
      <c r="Z17" s="15"/>
      <c r="AA17" s="16"/>
    </row>
    <row r="18">
      <c r="A18" s="17" t="s">
        <v>56</v>
      </c>
      <c r="B18" s="15" t="s">
        <v>47</v>
      </c>
      <c r="C18" s="18" t="s">
        <v>46</v>
      </c>
      <c r="D18" s="20">
        <v>4300000.0</v>
      </c>
      <c r="E18" s="21"/>
      <c r="F18" s="20">
        <v>600000.0</v>
      </c>
      <c r="G18" s="20">
        <v>200000.0</v>
      </c>
      <c r="H18" s="20">
        <v>100000.0</v>
      </c>
      <c r="I18" s="20">
        <v>1000000.0</v>
      </c>
      <c r="J18" s="20">
        <f t="shared" si="16"/>
        <v>6200000</v>
      </c>
      <c r="K18" s="20">
        <v>22.0</v>
      </c>
      <c r="L18" s="20">
        <f t="shared" si="17"/>
        <v>5683333.333</v>
      </c>
      <c r="M18" s="20">
        <f t="shared" si="18"/>
        <v>4300000</v>
      </c>
      <c r="N18" s="20">
        <f t="shared" si="19"/>
        <v>86000</v>
      </c>
      <c r="O18" s="20">
        <f t="shared" si="20"/>
        <v>752500</v>
      </c>
      <c r="P18" s="20">
        <f t="shared" si="21"/>
        <v>129000</v>
      </c>
      <c r="Q18" s="20">
        <f t="shared" si="22"/>
        <v>43000</v>
      </c>
      <c r="R18" s="20">
        <f t="shared" si="23"/>
        <v>1010500</v>
      </c>
      <c r="S18" s="20">
        <f t="shared" si="24"/>
        <v>344000</v>
      </c>
      <c r="T18" s="20">
        <f t="shared" si="25"/>
        <v>64500</v>
      </c>
      <c r="U18" s="20">
        <f t="shared" si="26"/>
        <v>43000</v>
      </c>
      <c r="V18" s="20">
        <f t="shared" si="27"/>
        <v>451500</v>
      </c>
      <c r="W18" s="21"/>
      <c r="X18" s="21"/>
      <c r="Y18" s="20">
        <f t="shared" si="28"/>
        <v>5231833.333</v>
      </c>
      <c r="Z18" s="15"/>
      <c r="AA18" s="16"/>
    </row>
    <row r="19">
      <c r="A19" s="17" t="s">
        <v>31</v>
      </c>
      <c r="B19" s="15" t="s">
        <v>57</v>
      </c>
      <c r="C19" s="18" t="s">
        <v>46</v>
      </c>
      <c r="D19" s="20">
        <v>4300000.0</v>
      </c>
      <c r="E19" s="21"/>
      <c r="F19" s="20">
        <v>600000.0</v>
      </c>
      <c r="G19" s="20">
        <v>200000.0</v>
      </c>
      <c r="H19" s="20">
        <v>100000.0</v>
      </c>
      <c r="I19" s="20">
        <v>1000000.0</v>
      </c>
      <c r="J19" s="20">
        <f t="shared" si="16"/>
        <v>6200000</v>
      </c>
      <c r="K19" s="20">
        <v>24.0</v>
      </c>
      <c r="L19" s="20">
        <f t="shared" si="17"/>
        <v>6200000</v>
      </c>
      <c r="M19" s="20">
        <f t="shared" si="18"/>
        <v>4300000</v>
      </c>
      <c r="N19" s="20">
        <f t="shared" si="19"/>
        <v>86000</v>
      </c>
      <c r="O19" s="20">
        <f t="shared" si="20"/>
        <v>752500</v>
      </c>
      <c r="P19" s="20">
        <f t="shared" si="21"/>
        <v>129000</v>
      </c>
      <c r="Q19" s="20">
        <f t="shared" si="22"/>
        <v>43000</v>
      </c>
      <c r="R19" s="20">
        <f t="shared" si="23"/>
        <v>1010500</v>
      </c>
      <c r="S19" s="20">
        <f t="shared" si="24"/>
        <v>344000</v>
      </c>
      <c r="T19" s="20">
        <f t="shared" si="25"/>
        <v>64500</v>
      </c>
      <c r="U19" s="20">
        <f t="shared" si="26"/>
        <v>43000</v>
      </c>
      <c r="V19" s="20">
        <f t="shared" si="27"/>
        <v>451500</v>
      </c>
      <c r="W19" s="21"/>
      <c r="X19" s="21"/>
      <c r="Y19" s="20">
        <f t="shared" si="28"/>
        <v>5748500</v>
      </c>
      <c r="Z19" s="15"/>
      <c r="AA19" s="16"/>
    </row>
    <row r="20">
      <c r="A20" s="17" t="s">
        <v>34</v>
      </c>
      <c r="B20" s="15" t="s">
        <v>58</v>
      </c>
      <c r="C20" s="18" t="s">
        <v>46</v>
      </c>
      <c r="D20" s="20">
        <v>4300000.0</v>
      </c>
      <c r="E20" s="21"/>
      <c r="F20" s="20">
        <v>600000.0</v>
      </c>
      <c r="G20" s="20">
        <v>200000.0</v>
      </c>
      <c r="H20" s="20">
        <v>100000.0</v>
      </c>
      <c r="I20" s="20">
        <v>1000000.0</v>
      </c>
      <c r="J20" s="20">
        <f t="shared" si="16"/>
        <v>6200000</v>
      </c>
      <c r="K20" s="20">
        <v>26.0</v>
      </c>
      <c r="L20" s="20">
        <f t="shared" si="17"/>
        <v>6716666.667</v>
      </c>
      <c r="M20" s="20">
        <f t="shared" si="18"/>
        <v>4300000</v>
      </c>
      <c r="N20" s="20">
        <f t="shared" si="19"/>
        <v>86000</v>
      </c>
      <c r="O20" s="20">
        <f t="shared" si="20"/>
        <v>752500</v>
      </c>
      <c r="P20" s="20">
        <f t="shared" si="21"/>
        <v>129000</v>
      </c>
      <c r="Q20" s="20">
        <f t="shared" si="22"/>
        <v>43000</v>
      </c>
      <c r="R20" s="20">
        <f t="shared" si="23"/>
        <v>1010500</v>
      </c>
      <c r="S20" s="20">
        <f t="shared" si="24"/>
        <v>344000</v>
      </c>
      <c r="T20" s="20">
        <f t="shared" si="25"/>
        <v>64500</v>
      </c>
      <c r="U20" s="20">
        <f t="shared" si="26"/>
        <v>43000</v>
      </c>
      <c r="V20" s="20">
        <f t="shared" si="27"/>
        <v>451500</v>
      </c>
      <c r="W20" s="21"/>
      <c r="X20" s="20">
        <v>250000.0</v>
      </c>
      <c r="Y20" s="20">
        <f t="shared" si="28"/>
        <v>6015166.667</v>
      </c>
      <c r="Z20" s="15"/>
      <c r="AA20" s="16"/>
    </row>
    <row r="21">
      <c r="A21" s="17" t="s">
        <v>40</v>
      </c>
      <c r="B21" s="15"/>
      <c r="C21" s="1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5"/>
      <c r="AA21" s="16"/>
    </row>
    <row r="22">
      <c r="A22" s="12" t="s">
        <v>59</v>
      </c>
      <c r="B22" s="13" t="s">
        <v>60</v>
      </c>
      <c r="C22" s="5"/>
      <c r="D22" s="14">
        <f t="shared" ref="D22:Y22" si="29">sum(D23:D32)</f>
        <v>44000000</v>
      </c>
      <c r="E22" s="14">
        <f t="shared" si="29"/>
        <v>1200000</v>
      </c>
      <c r="F22" s="14">
        <f t="shared" si="29"/>
        <v>6150000</v>
      </c>
      <c r="G22" s="14">
        <f t="shared" si="29"/>
        <v>2050000</v>
      </c>
      <c r="H22" s="14">
        <f t="shared" si="29"/>
        <v>1100000</v>
      </c>
      <c r="I22" s="14">
        <f t="shared" si="29"/>
        <v>10250000</v>
      </c>
      <c r="J22" s="14">
        <f t="shared" si="29"/>
        <v>64750000</v>
      </c>
      <c r="K22" s="14">
        <f t="shared" si="29"/>
        <v>239</v>
      </c>
      <c r="L22" s="14">
        <f t="shared" si="29"/>
        <v>64491666.67</v>
      </c>
      <c r="M22" s="14">
        <f t="shared" si="29"/>
        <v>45200000</v>
      </c>
      <c r="N22" s="14">
        <f t="shared" si="29"/>
        <v>904000</v>
      </c>
      <c r="O22" s="14">
        <f t="shared" si="29"/>
        <v>7910000</v>
      </c>
      <c r="P22" s="14">
        <f t="shared" si="29"/>
        <v>1356000</v>
      </c>
      <c r="Q22" s="14">
        <f t="shared" si="29"/>
        <v>452000</v>
      </c>
      <c r="R22" s="14">
        <f t="shared" si="29"/>
        <v>10622000</v>
      </c>
      <c r="S22" s="14">
        <f t="shared" si="29"/>
        <v>3616000</v>
      </c>
      <c r="T22" s="14">
        <f t="shared" si="29"/>
        <v>678000</v>
      </c>
      <c r="U22" s="14">
        <f t="shared" si="29"/>
        <v>452000</v>
      </c>
      <c r="V22" s="14">
        <f t="shared" si="29"/>
        <v>4746000</v>
      </c>
      <c r="W22" s="14">
        <f t="shared" si="29"/>
        <v>0</v>
      </c>
      <c r="X22" s="14">
        <f t="shared" si="29"/>
        <v>1800000</v>
      </c>
      <c r="Y22" s="14">
        <f t="shared" si="29"/>
        <v>57945666.67</v>
      </c>
      <c r="Z22" s="15"/>
      <c r="AA22" s="16"/>
    </row>
    <row r="23">
      <c r="A23" s="17" t="s">
        <v>31</v>
      </c>
      <c r="B23" s="15" t="s">
        <v>61</v>
      </c>
      <c r="C23" s="18" t="s">
        <v>44</v>
      </c>
      <c r="D23" s="20">
        <v>5300000.0</v>
      </c>
      <c r="E23" s="20">
        <v>1200000.0</v>
      </c>
      <c r="F23" s="20">
        <v>750000.0</v>
      </c>
      <c r="G23" s="20">
        <v>250000.0</v>
      </c>
      <c r="H23" s="20">
        <v>200000.0</v>
      </c>
      <c r="I23" s="20">
        <v>1250000.0</v>
      </c>
      <c r="J23" s="20">
        <f t="shared" ref="J23:J32" si="30">sum(D23:I23)</f>
        <v>8950000</v>
      </c>
      <c r="K23" s="20">
        <v>24.0</v>
      </c>
      <c r="L23" s="20">
        <f t="shared" ref="L23:L32" si="31">J23/24*K23</f>
        <v>8950000</v>
      </c>
      <c r="M23" s="20">
        <f t="shared" ref="M23:M32" si="32">sum(D23:E23)</f>
        <v>6500000</v>
      </c>
      <c r="N23" s="20">
        <f t="shared" ref="N23:N32" si="33">M23*0.02</f>
        <v>130000</v>
      </c>
      <c r="O23" s="20">
        <f t="shared" ref="O23:O32" si="34">M23*0.175</f>
        <v>1137500</v>
      </c>
      <c r="P23" s="20">
        <f t="shared" ref="P23:P32" si="35">M23*0.03</f>
        <v>195000</v>
      </c>
      <c r="Q23" s="20">
        <f t="shared" ref="Q23:Q32" si="36">M23*0.01</f>
        <v>65000</v>
      </c>
      <c r="R23" s="20">
        <f t="shared" ref="R23:R32" si="37">sum(N23:Q23)</f>
        <v>1527500</v>
      </c>
      <c r="S23" s="20">
        <f t="shared" ref="S23:S32" si="38">M23*0.08</f>
        <v>520000</v>
      </c>
      <c r="T23" s="20">
        <f t="shared" ref="T23:T32" si="39">M23*0.015</f>
        <v>97500</v>
      </c>
      <c r="U23" s="20">
        <f t="shared" ref="U23:U32" si="40">M23*0.01</f>
        <v>65000</v>
      </c>
      <c r="V23" s="20">
        <f t="shared" ref="V23:V32" si="41">sum(S23:U23)</f>
        <v>682500</v>
      </c>
      <c r="W23" s="21"/>
      <c r="X23" s="21"/>
      <c r="Y23" s="20">
        <f t="shared" ref="Y23:Y32" si="42">L23-V23-W23-X23</f>
        <v>8267500</v>
      </c>
      <c r="Z23" s="15"/>
      <c r="AA23" s="16"/>
    </row>
    <row r="24">
      <c r="A24" s="17" t="s">
        <v>34</v>
      </c>
      <c r="B24" s="15" t="s">
        <v>62</v>
      </c>
      <c r="C24" s="18" t="s">
        <v>46</v>
      </c>
      <c r="D24" s="20">
        <v>4300000.0</v>
      </c>
      <c r="E24" s="21"/>
      <c r="F24" s="20">
        <v>600000.0</v>
      </c>
      <c r="G24" s="20">
        <v>200000.0</v>
      </c>
      <c r="H24" s="20">
        <v>100000.0</v>
      </c>
      <c r="I24" s="20">
        <v>1000000.0</v>
      </c>
      <c r="J24" s="20">
        <f t="shared" si="30"/>
        <v>6200000</v>
      </c>
      <c r="K24" s="20">
        <v>26.0</v>
      </c>
      <c r="L24" s="20">
        <f t="shared" si="31"/>
        <v>6716666.667</v>
      </c>
      <c r="M24" s="20">
        <f t="shared" si="32"/>
        <v>4300000</v>
      </c>
      <c r="N24" s="20">
        <f t="shared" si="33"/>
        <v>86000</v>
      </c>
      <c r="O24" s="20">
        <f t="shared" si="34"/>
        <v>752500</v>
      </c>
      <c r="P24" s="20">
        <f t="shared" si="35"/>
        <v>129000</v>
      </c>
      <c r="Q24" s="20">
        <f t="shared" si="36"/>
        <v>43000</v>
      </c>
      <c r="R24" s="20">
        <f t="shared" si="37"/>
        <v>1010500</v>
      </c>
      <c r="S24" s="20">
        <f t="shared" si="38"/>
        <v>344000</v>
      </c>
      <c r="T24" s="20">
        <f t="shared" si="39"/>
        <v>64500</v>
      </c>
      <c r="U24" s="20">
        <f t="shared" si="40"/>
        <v>43000</v>
      </c>
      <c r="V24" s="20">
        <f t="shared" si="41"/>
        <v>451500</v>
      </c>
      <c r="W24" s="21"/>
      <c r="X24" s="20">
        <v>250000.0</v>
      </c>
      <c r="Y24" s="20">
        <f t="shared" si="42"/>
        <v>6015166.667</v>
      </c>
      <c r="Z24" s="15"/>
      <c r="AA24" s="16"/>
    </row>
    <row r="25">
      <c r="A25" s="17" t="s">
        <v>37</v>
      </c>
      <c r="B25" s="15" t="s">
        <v>63</v>
      </c>
      <c r="C25" s="18" t="s">
        <v>46</v>
      </c>
      <c r="D25" s="20">
        <v>4300000.0</v>
      </c>
      <c r="E25" s="21"/>
      <c r="F25" s="20">
        <v>600000.0</v>
      </c>
      <c r="G25" s="20">
        <v>200000.0</v>
      </c>
      <c r="H25" s="20">
        <v>100000.0</v>
      </c>
      <c r="I25" s="20">
        <v>1000000.0</v>
      </c>
      <c r="J25" s="20">
        <f t="shared" si="30"/>
        <v>6200000</v>
      </c>
      <c r="K25" s="20">
        <v>24.0</v>
      </c>
      <c r="L25" s="20">
        <f t="shared" si="31"/>
        <v>6200000</v>
      </c>
      <c r="M25" s="20">
        <f t="shared" si="32"/>
        <v>4300000</v>
      </c>
      <c r="N25" s="20">
        <f t="shared" si="33"/>
        <v>86000</v>
      </c>
      <c r="O25" s="20">
        <f t="shared" si="34"/>
        <v>752500</v>
      </c>
      <c r="P25" s="20">
        <f t="shared" si="35"/>
        <v>129000</v>
      </c>
      <c r="Q25" s="20">
        <f t="shared" si="36"/>
        <v>43000</v>
      </c>
      <c r="R25" s="20">
        <f t="shared" si="37"/>
        <v>1010500</v>
      </c>
      <c r="S25" s="20">
        <f t="shared" si="38"/>
        <v>344000</v>
      </c>
      <c r="T25" s="20">
        <f t="shared" si="39"/>
        <v>64500</v>
      </c>
      <c r="U25" s="20">
        <f t="shared" si="40"/>
        <v>43000</v>
      </c>
      <c r="V25" s="20">
        <f t="shared" si="41"/>
        <v>451500</v>
      </c>
      <c r="W25" s="21"/>
      <c r="X25" s="21"/>
      <c r="Y25" s="20">
        <f t="shared" si="42"/>
        <v>5748500</v>
      </c>
      <c r="Z25" s="15"/>
      <c r="AA25" s="16"/>
    </row>
    <row r="26">
      <c r="A26" s="17" t="s">
        <v>48</v>
      </c>
      <c r="B26" s="15" t="s">
        <v>64</v>
      </c>
      <c r="C26" s="18" t="s">
        <v>46</v>
      </c>
      <c r="D26" s="20">
        <v>4300000.0</v>
      </c>
      <c r="E26" s="21"/>
      <c r="F26" s="20">
        <v>600000.0</v>
      </c>
      <c r="G26" s="20">
        <v>200000.0</v>
      </c>
      <c r="H26" s="20">
        <v>100000.0</v>
      </c>
      <c r="I26" s="20">
        <v>1000000.0</v>
      </c>
      <c r="J26" s="20">
        <f t="shared" si="30"/>
        <v>6200000</v>
      </c>
      <c r="K26" s="20">
        <v>26.0</v>
      </c>
      <c r="L26" s="20">
        <f t="shared" si="31"/>
        <v>6716666.667</v>
      </c>
      <c r="M26" s="20">
        <f t="shared" si="32"/>
        <v>4300000</v>
      </c>
      <c r="N26" s="20">
        <f t="shared" si="33"/>
        <v>86000</v>
      </c>
      <c r="O26" s="20">
        <f t="shared" si="34"/>
        <v>752500</v>
      </c>
      <c r="P26" s="20">
        <f t="shared" si="35"/>
        <v>129000</v>
      </c>
      <c r="Q26" s="20">
        <f t="shared" si="36"/>
        <v>43000</v>
      </c>
      <c r="R26" s="20">
        <f t="shared" si="37"/>
        <v>1010500</v>
      </c>
      <c r="S26" s="20">
        <f t="shared" si="38"/>
        <v>344000</v>
      </c>
      <c r="T26" s="20">
        <f t="shared" si="39"/>
        <v>64500</v>
      </c>
      <c r="U26" s="20">
        <f t="shared" si="40"/>
        <v>43000</v>
      </c>
      <c r="V26" s="20">
        <f t="shared" si="41"/>
        <v>451500</v>
      </c>
      <c r="W26" s="21"/>
      <c r="X26" s="20">
        <v>500000.0</v>
      </c>
      <c r="Y26" s="20">
        <f t="shared" si="42"/>
        <v>5765166.667</v>
      </c>
      <c r="Z26" s="15"/>
      <c r="AA26" s="16"/>
    </row>
    <row r="27">
      <c r="A27" s="17" t="s">
        <v>50</v>
      </c>
      <c r="B27" s="15" t="s">
        <v>65</v>
      </c>
      <c r="C27" s="18" t="s">
        <v>46</v>
      </c>
      <c r="D27" s="20">
        <v>4300000.0</v>
      </c>
      <c r="E27" s="21"/>
      <c r="F27" s="20">
        <v>600000.0</v>
      </c>
      <c r="G27" s="20">
        <v>200000.0</v>
      </c>
      <c r="H27" s="20">
        <v>100000.0</v>
      </c>
      <c r="I27" s="20">
        <v>1000000.0</v>
      </c>
      <c r="J27" s="20">
        <f t="shared" si="30"/>
        <v>6200000</v>
      </c>
      <c r="K27" s="20">
        <v>25.0</v>
      </c>
      <c r="L27" s="20">
        <f t="shared" si="31"/>
        <v>6458333.333</v>
      </c>
      <c r="M27" s="20">
        <f t="shared" si="32"/>
        <v>4300000</v>
      </c>
      <c r="N27" s="20">
        <f t="shared" si="33"/>
        <v>86000</v>
      </c>
      <c r="O27" s="20">
        <f t="shared" si="34"/>
        <v>752500</v>
      </c>
      <c r="P27" s="20">
        <f t="shared" si="35"/>
        <v>129000</v>
      </c>
      <c r="Q27" s="20">
        <f t="shared" si="36"/>
        <v>43000</v>
      </c>
      <c r="R27" s="20">
        <f t="shared" si="37"/>
        <v>1010500</v>
      </c>
      <c r="S27" s="20">
        <f t="shared" si="38"/>
        <v>344000</v>
      </c>
      <c r="T27" s="20">
        <f t="shared" si="39"/>
        <v>64500</v>
      </c>
      <c r="U27" s="20">
        <f t="shared" si="40"/>
        <v>43000</v>
      </c>
      <c r="V27" s="20">
        <f t="shared" si="41"/>
        <v>451500</v>
      </c>
      <c r="W27" s="21"/>
      <c r="X27" s="21"/>
      <c r="Y27" s="20">
        <f t="shared" si="42"/>
        <v>6006833.333</v>
      </c>
      <c r="Z27" s="15"/>
      <c r="AA27" s="16"/>
    </row>
    <row r="28">
      <c r="A28" s="17" t="s">
        <v>52</v>
      </c>
      <c r="B28" s="15" t="s">
        <v>66</v>
      </c>
      <c r="C28" s="18" t="s">
        <v>46</v>
      </c>
      <c r="D28" s="20">
        <v>4300000.0</v>
      </c>
      <c r="E28" s="21"/>
      <c r="F28" s="20">
        <v>600000.0</v>
      </c>
      <c r="G28" s="20">
        <v>200000.0</v>
      </c>
      <c r="H28" s="20">
        <v>100000.0</v>
      </c>
      <c r="I28" s="20">
        <v>1000000.0</v>
      </c>
      <c r="J28" s="20">
        <f t="shared" si="30"/>
        <v>6200000</v>
      </c>
      <c r="K28" s="20">
        <v>21.0</v>
      </c>
      <c r="L28" s="20">
        <f t="shared" si="31"/>
        <v>5425000</v>
      </c>
      <c r="M28" s="20">
        <f t="shared" si="32"/>
        <v>4300000</v>
      </c>
      <c r="N28" s="20">
        <f t="shared" si="33"/>
        <v>86000</v>
      </c>
      <c r="O28" s="20">
        <f t="shared" si="34"/>
        <v>752500</v>
      </c>
      <c r="P28" s="20">
        <f t="shared" si="35"/>
        <v>129000</v>
      </c>
      <c r="Q28" s="20">
        <f t="shared" si="36"/>
        <v>43000</v>
      </c>
      <c r="R28" s="20">
        <f t="shared" si="37"/>
        <v>1010500</v>
      </c>
      <c r="S28" s="20">
        <f t="shared" si="38"/>
        <v>344000</v>
      </c>
      <c r="T28" s="20">
        <f t="shared" si="39"/>
        <v>64500</v>
      </c>
      <c r="U28" s="20">
        <f t="shared" si="40"/>
        <v>43000</v>
      </c>
      <c r="V28" s="20">
        <f t="shared" si="41"/>
        <v>451500</v>
      </c>
      <c r="W28" s="21"/>
      <c r="X28" s="20">
        <v>200000.0</v>
      </c>
      <c r="Y28" s="20">
        <f t="shared" si="42"/>
        <v>4773500</v>
      </c>
      <c r="Z28" s="15"/>
      <c r="AA28" s="16"/>
    </row>
    <row r="29">
      <c r="A29" s="17" t="s">
        <v>54</v>
      </c>
      <c r="B29" s="15" t="s">
        <v>67</v>
      </c>
      <c r="C29" s="18" t="s">
        <v>46</v>
      </c>
      <c r="D29" s="20">
        <v>4300000.0</v>
      </c>
      <c r="E29" s="21"/>
      <c r="F29" s="20">
        <v>600000.0</v>
      </c>
      <c r="G29" s="20">
        <v>200000.0</v>
      </c>
      <c r="H29" s="20">
        <v>100000.0</v>
      </c>
      <c r="I29" s="20">
        <v>1000000.0</v>
      </c>
      <c r="J29" s="20">
        <f t="shared" si="30"/>
        <v>6200000</v>
      </c>
      <c r="K29" s="20">
        <v>22.0</v>
      </c>
      <c r="L29" s="20">
        <f t="shared" si="31"/>
        <v>5683333.333</v>
      </c>
      <c r="M29" s="20">
        <f t="shared" si="32"/>
        <v>4300000</v>
      </c>
      <c r="N29" s="20">
        <f t="shared" si="33"/>
        <v>86000</v>
      </c>
      <c r="O29" s="20">
        <f t="shared" si="34"/>
        <v>752500</v>
      </c>
      <c r="P29" s="20">
        <f t="shared" si="35"/>
        <v>129000</v>
      </c>
      <c r="Q29" s="20">
        <f t="shared" si="36"/>
        <v>43000</v>
      </c>
      <c r="R29" s="20">
        <f t="shared" si="37"/>
        <v>1010500</v>
      </c>
      <c r="S29" s="20">
        <f t="shared" si="38"/>
        <v>344000</v>
      </c>
      <c r="T29" s="20">
        <f t="shared" si="39"/>
        <v>64500</v>
      </c>
      <c r="U29" s="20">
        <f t="shared" si="40"/>
        <v>43000</v>
      </c>
      <c r="V29" s="20">
        <f t="shared" si="41"/>
        <v>451500</v>
      </c>
      <c r="W29" s="21"/>
      <c r="X29" s="21"/>
      <c r="Y29" s="20">
        <f t="shared" si="42"/>
        <v>5231833.333</v>
      </c>
      <c r="Z29" s="15"/>
      <c r="AA29" s="16"/>
    </row>
    <row r="30">
      <c r="A30" s="17" t="s">
        <v>56</v>
      </c>
      <c r="B30" s="15" t="s">
        <v>68</v>
      </c>
      <c r="C30" s="18" t="s">
        <v>46</v>
      </c>
      <c r="D30" s="20">
        <v>4300000.0</v>
      </c>
      <c r="E30" s="21"/>
      <c r="F30" s="20">
        <v>600000.0</v>
      </c>
      <c r="G30" s="20">
        <v>200000.0</v>
      </c>
      <c r="H30" s="20">
        <v>100000.0</v>
      </c>
      <c r="I30" s="20">
        <v>1000000.0</v>
      </c>
      <c r="J30" s="20">
        <f t="shared" si="30"/>
        <v>6200000</v>
      </c>
      <c r="K30" s="20">
        <v>25.0</v>
      </c>
      <c r="L30" s="20">
        <f t="shared" si="31"/>
        <v>6458333.333</v>
      </c>
      <c r="M30" s="20">
        <f t="shared" si="32"/>
        <v>4300000</v>
      </c>
      <c r="N30" s="20">
        <f t="shared" si="33"/>
        <v>86000</v>
      </c>
      <c r="O30" s="20">
        <f t="shared" si="34"/>
        <v>752500</v>
      </c>
      <c r="P30" s="20">
        <f t="shared" si="35"/>
        <v>129000</v>
      </c>
      <c r="Q30" s="20">
        <f t="shared" si="36"/>
        <v>43000</v>
      </c>
      <c r="R30" s="20">
        <f t="shared" si="37"/>
        <v>1010500</v>
      </c>
      <c r="S30" s="20">
        <f t="shared" si="38"/>
        <v>344000</v>
      </c>
      <c r="T30" s="20">
        <f t="shared" si="39"/>
        <v>64500</v>
      </c>
      <c r="U30" s="20">
        <f t="shared" si="40"/>
        <v>43000</v>
      </c>
      <c r="V30" s="20">
        <f t="shared" si="41"/>
        <v>451500</v>
      </c>
      <c r="W30" s="21"/>
      <c r="X30" s="20">
        <v>100000.0</v>
      </c>
      <c r="Y30" s="20">
        <f t="shared" si="42"/>
        <v>5906833.333</v>
      </c>
      <c r="Z30" s="15"/>
      <c r="AA30" s="16"/>
    </row>
    <row r="31">
      <c r="A31" s="17" t="s">
        <v>69</v>
      </c>
      <c r="B31" s="15" t="s">
        <v>70</v>
      </c>
      <c r="C31" s="18" t="s">
        <v>46</v>
      </c>
      <c r="D31" s="20">
        <v>4300000.0</v>
      </c>
      <c r="E31" s="21"/>
      <c r="F31" s="20">
        <v>600000.0</v>
      </c>
      <c r="G31" s="20">
        <v>200000.0</v>
      </c>
      <c r="H31" s="20">
        <v>100000.0</v>
      </c>
      <c r="I31" s="20">
        <v>1000000.0</v>
      </c>
      <c r="J31" s="20">
        <f t="shared" si="30"/>
        <v>6200000</v>
      </c>
      <c r="K31" s="20">
        <v>20.0</v>
      </c>
      <c r="L31" s="20">
        <f t="shared" si="31"/>
        <v>5166666.667</v>
      </c>
      <c r="M31" s="20">
        <f t="shared" si="32"/>
        <v>4300000</v>
      </c>
      <c r="N31" s="20">
        <f t="shared" si="33"/>
        <v>86000</v>
      </c>
      <c r="O31" s="20">
        <f t="shared" si="34"/>
        <v>752500</v>
      </c>
      <c r="P31" s="20">
        <f t="shared" si="35"/>
        <v>129000</v>
      </c>
      <c r="Q31" s="20">
        <f t="shared" si="36"/>
        <v>43000</v>
      </c>
      <c r="R31" s="20">
        <f t="shared" si="37"/>
        <v>1010500</v>
      </c>
      <c r="S31" s="20">
        <f t="shared" si="38"/>
        <v>344000</v>
      </c>
      <c r="T31" s="20">
        <f t="shared" si="39"/>
        <v>64500</v>
      </c>
      <c r="U31" s="20">
        <f t="shared" si="40"/>
        <v>43000</v>
      </c>
      <c r="V31" s="20">
        <f t="shared" si="41"/>
        <v>451500</v>
      </c>
      <c r="W31" s="21"/>
      <c r="X31" s="20">
        <v>750000.0</v>
      </c>
      <c r="Y31" s="20">
        <f t="shared" si="42"/>
        <v>3965166.667</v>
      </c>
      <c r="Z31" s="15"/>
      <c r="AA31" s="16"/>
    </row>
    <row r="32">
      <c r="A32" s="17" t="s">
        <v>71</v>
      </c>
      <c r="B32" s="15" t="s">
        <v>72</v>
      </c>
      <c r="C32" s="18" t="s">
        <v>46</v>
      </c>
      <c r="D32" s="20">
        <v>4300000.0</v>
      </c>
      <c r="E32" s="21"/>
      <c r="F32" s="20">
        <v>600000.0</v>
      </c>
      <c r="G32" s="20">
        <v>200000.0</v>
      </c>
      <c r="H32" s="20">
        <v>100000.0</v>
      </c>
      <c r="I32" s="20">
        <v>1000000.0</v>
      </c>
      <c r="J32" s="20">
        <f t="shared" si="30"/>
        <v>6200000</v>
      </c>
      <c r="K32" s="20">
        <v>26.0</v>
      </c>
      <c r="L32" s="20">
        <f t="shared" si="31"/>
        <v>6716666.667</v>
      </c>
      <c r="M32" s="20">
        <f t="shared" si="32"/>
        <v>4300000</v>
      </c>
      <c r="N32" s="20">
        <f t="shared" si="33"/>
        <v>86000</v>
      </c>
      <c r="O32" s="20">
        <f t="shared" si="34"/>
        <v>752500</v>
      </c>
      <c r="P32" s="20">
        <f t="shared" si="35"/>
        <v>129000</v>
      </c>
      <c r="Q32" s="20">
        <f t="shared" si="36"/>
        <v>43000</v>
      </c>
      <c r="R32" s="20">
        <f t="shared" si="37"/>
        <v>1010500</v>
      </c>
      <c r="S32" s="20">
        <f t="shared" si="38"/>
        <v>344000</v>
      </c>
      <c r="T32" s="20">
        <f t="shared" si="39"/>
        <v>64500</v>
      </c>
      <c r="U32" s="20">
        <f t="shared" si="40"/>
        <v>43000</v>
      </c>
      <c r="V32" s="20">
        <f t="shared" si="41"/>
        <v>451500</v>
      </c>
      <c r="W32" s="21"/>
      <c r="X32" s="21"/>
      <c r="Y32" s="20">
        <f t="shared" si="42"/>
        <v>6265166.667</v>
      </c>
      <c r="Z32" s="15"/>
      <c r="AA32" s="16"/>
    </row>
    <row r="33">
      <c r="A33" s="17" t="s">
        <v>40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</row>
    <row r="34">
      <c r="A34" s="22" t="s">
        <v>26</v>
      </c>
      <c r="B34" s="4"/>
      <c r="C34" s="5"/>
      <c r="D34" s="23">
        <f t="shared" ref="D34:Y34" si="43">sum(D5,D10,D22)</f>
        <v>115284000</v>
      </c>
      <c r="E34" s="23">
        <f t="shared" si="43"/>
        <v>5400000</v>
      </c>
      <c r="F34" s="23">
        <f t="shared" si="43"/>
        <v>14400000</v>
      </c>
      <c r="G34" s="23">
        <f t="shared" si="43"/>
        <v>4600000</v>
      </c>
      <c r="H34" s="23">
        <f t="shared" si="43"/>
        <v>2600000</v>
      </c>
      <c r="I34" s="23">
        <f t="shared" si="43"/>
        <v>23510000</v>
      </c>
      <c r="J34" s="23">
        <f t="shared" si="43"/>
        <v>149510000</v>
      </c>
      <c r="K34" s="23">
        <f t="shared" si="43"/>
        <v>552</v>
      </c>
      <c r="L34" s="23">
        <f t="shared" si="43"/>
        <v>149440000</v>
      </c>
      <c r="M34" s="23">
        <f t="shared" si="43"/>
        <v>120684000</v>
      </c>
      <c r="N34" s="23">
        <f t="shared" si="43"/>
        <v>2413680</v>
      </c>
      <c r="O34" s="23">
        <f t="shared" si="43"/>
        <v>21119700</v>
      </c>
      <c r="P34" s="23">
        <f t="shared" si="43"/>
        <v>3620520</v>
      </c>
      <c r="Q34" s="23">
        <f t="shared" si="43"/>
        <v>1206840</v>
      </c>
      <c r="R34" s="23">
        <f t="shared" si="43"/>
        <v>28360740</v>
      </c>
      <c r="S34" s="23">
        <f t="shared" si="43"/>
        <v>9654720</v>
      </c>
      <c r="T34" s="23">
        <f t="shared" si="43"/>
        <v>1810260</v>
      </c>
      <c r="U34" s="23">
        <f t="shared" si="43"/>
        <v>1206840</v>
      </c>
      <c r="V34" s="23">
        <f t="shared" si="43"/>
        <v>12671820</v>
      </c>
      <c r="W34" s="23">
        <f t="shared" si="43"/>
        <v>-513500</v>
      </c>
      <c r="X34" s="23">
        <f t="shared" si="43"/>
        <v>3400000</v>
      </c>
      <c r="Y34" s="23">
        <f t="shared" si="43"/>
        <v>133881680</v>
      </c>
      <c r="Z34" s="15"/>
      <c r="AA34" s="16"/>
    </row>
    <row r="35" ht="21.75" customHeight="1">
      <c r="A35" s="24" t="s">
        <v>73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>
      <c r="A36" s="2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>
      <c r="A37" s="25"/>
      <c r="B37" s="24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>
      <c r="A38" s="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>
      <c r="A39" s="2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>
      <c r="A40" s="2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>
      <c r="A41" s="2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>
      <c r="A42" s="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>
      <c r="A43" s="2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>
      <c r="A44" s="2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>
      <c r="A46" s="2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>
      <c r="A47" s="2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>
      <c r="A48" s="2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>
      <c r="A49" s="2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>
      <c r="A50" s="2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>
      <c r="A51" s="2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>
      <c r="A52" s="2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>
      <c r="A53" s="2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>
      <c r="A54" s="2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>
      <c r="A55" s="2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>
      <c r="A56" s="2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>
      <c r="A57" s="2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>
      <c r="A58" s="2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>
      <c r="A59" s="2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>
      <c r="A60" s="2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>
      <c r="A61" s="2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>
      <c r="A62" s="2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>
      <c r="A63" s="2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>
      <c r="A64" s="2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>
      <c r="A65" s="2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>
      <c r="A66" s="2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>
      <c r="A67" s="2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>
      <c r="A68" s="2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>
      <c r="A69" s="2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>
      <c r="A70" s="2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>
      <c r="A71" s="2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>
      <c r="A72" s="2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>
      <c r="A73" s="2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>
      <c r="A74" s="2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>
      <c r="A75" s="2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>
      <c r="A76" s="2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>
      <c r="A77" s="2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>
      <c r="A78" s="2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>
      <c r="A79" s="2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>
      <c r="A80" s="2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>
      <c r="A81" s="2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>
      <c r="A82" s="2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>
      <c r="A83" s="2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>
      <c r="A84" s="2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>
      <c r="A85" s="2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>
      <c r="A86" s="2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>
      <c r="A87" s="2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>
      <c r="A88" s="2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>
      <c r="A89" s="2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>
      <c r="A90" s="2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>
      <c r="A91" s="2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>
      <c r="A92" s="2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>
      <c r="A93" s="2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>
      <c r="A94" s="2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>
      <c r="A95" s="2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>
      <c r="A96" s="2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>
      <c r="A97" s="2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>
      <c r="A98" s="2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>
      <c r="A99" s="2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>
      <c r="A100" s="2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>
      <c r="A101" s="2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>
      <c r="A102" s="2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>
      <c r="A103" s="2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>
      <c r="A104" s="2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>
      <c r="A105" s="2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>
      <c r="A106" s="2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>
      <c r="A107" s="2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>
      <c r="A108" s="2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>
      <c r="A109" s="2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>
      <c r="A110" s="2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>
      <c r="A111" s="2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>
      <c r="A112" s="2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>
      <c r="A113" s="2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>
      <c r="A114" s="2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>
      <c r="A115" s="2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>
      <c r="A116" s="2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>
      <c r="A117" s="2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>
      <c r="A118" s="2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>
      <c r="A119" s="2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>
      <c r="A120" s="2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>
      <c r="A121" s="2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>
      <c r="A122" s="2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>
      <c r="A123" s="2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>
      <c r="A124" s="2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>
      <c r="A125" s="2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>
      <c r="A126" s="2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>
      <c r="A127" s="2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>
      <c r="A128" s="2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>
      <c r="A130" s="2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>
      <c r="A131" s="2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>
      <c r="A132" s="2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>
      <c r="A133" s="2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>
      <c r="A134" s="2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>
      <c r="A135" s="2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>
      <c r="A136" s="2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>
      <c r="A137" s="2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>
      <c r="A138" s="2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>
      <c r="A139" s="2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>
      <c r="A140" s="2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>
      <c r="A141" s="2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>
      <c r="A142" s="2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>
      <c r="A143" s="2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>
      <c r="A144" s="2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>
      <c r="A145" s="2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>
      <c r="A146" s="2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>
      <c r="A147" s="2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>
      <c r="A148" s="2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>
      <c r="A149" s="2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>
      <c r="A150" s="2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>
      <c r="A151" s="2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>
      <c r="A152" s="2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>
      <c r="A153" s="2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>
      <c r="A154" s="2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>
      <c r="A155" s="2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>
      <c r="A156" s="2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>
      <c r="A157" s="2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>
      <c r="A158" s="2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>
      <c r="A159" s="2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>
      <c r="A160" s="2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>
      <c r="A161" s="2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>
      <c r="A162" s="2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>
      <c r="A163" s="2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>
      <c r="A164" s="2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>
      <c r="A165" s="2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>
      <c r="A166" s="2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>
      <c r="A167" s="2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>
      <c r="A168" s="2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>
      <c r="A169" s="25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>
      <c r="A170" s="2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>
      <c r="A171" s="25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>
      <c r="A172" s="25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>
      <c r="A173" s="25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>
      <c r="A174" s="2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>
      <c r="A175" s="2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>
      <c r="A176" s="2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>
      <c r="A177" s="25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>
      <c r="A178" s="2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>
      <c r="A179" s="2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>
      <c r="A180" s="2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>
      <c r="A181" s="25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>
      <c r="A182" s="2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>
      <c r="A183" s="25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>
      <c r="A184" s="2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>
      <c r="A185" s="25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>
      <c r="A186" s="2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>
      <c r="A187" s="25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>
      <c r="A188" s="25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>
      <c r="A189" s="25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>
      <c r="A190" s="2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>
      <c r="A191" s="2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>
      <c r="A192" s="2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>
      <c r="A193" s="2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>
      <c r="A194" s="2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>
      <c r="A195" s="2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>
      <c r="A196" s="2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>
      <c r="A197" s="2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>
      <c r="A198" s="2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>
      <c r="A199" s="2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>
      <c r="A200" s="25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>
      <c r="A201" s="25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>
      <c r="A202" s="2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>
      <c r="A203" s="2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>
      <c r="A204" s="25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>
      <c r="A205" s="2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>
      <c r="A206" s="2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>
      <c r="A207" s="25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>
      <c r="A208" s="25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>
      <c r="A209" s="25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>
      <c r="A210" s="25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>
      <c r="A211" s="25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>
      <c r="A212" s="2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>
      <c r="A213" s="25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>
      <c r="A214" s="25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>
      <c r="A215" s="2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>
      <c r="A216" s="2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>
      <c r="A217" s="2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>
      <c r="A218" s="2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>
      <c r="A219" s="2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>
      <c r="A220" s="2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>
      <c r="A221" s="25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>
      <c r="A222" s="25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>
      <c r="A223" s="25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>
      <c r="A224" s="25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>
      <c r="A225" s="25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>
      <c r="A226" s="25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>
      <c r="A227" s="25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>
      <c r="A228" s="25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>
      <c r="A229" s="25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>
      <c r="A230" s="25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>
      <c r="A231" s="25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>
      <c r="A232" s="25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>
      <c r="A233" s="25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>
      <c r="A234" s="25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>
      <c r="A235" s="25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>
      <c r="A236" s="25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>
      <c r="A237" s="2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>
      <c r="A238" s="25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>
      <c r="A239" s="25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>
      <c r="A240" s="25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>
      <c r="A241" s="25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>
      <c r="A242" s="2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>
      <c r="A243" s="2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>
      <c r="A244" s="2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>
      <c r="A245" s="2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>
      <c r="A246" s="2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>
      <c r="A247" s="2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>
      <c r="A248" s="2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>
      <c r="A249" s="25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>
      <c r="A250" s="25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>
      <c r="A251" s="25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>
      <c r="A252" s="2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>
      <c r="A253" s="25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>
      <c r="A254" s="2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>
      <c r="A255" s="25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>
      <c r="A256" s="25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>
      <c r="A257" s="25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>
      <c r="A258" s="25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>
      <c r="A259" s="25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>
      <c r="A260" s="25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>
      <c r="A261" s="2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>
      <c r="A262" s="2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>
      <c r="A263" s="25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>
      <c r="A264" s="25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>
      <c r="A265" s="25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>
      <c r="A266" s="25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>
      <c r="A267" s="25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>
      <c r="A268" s="25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>
      <c r="A269" s="25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>
      <c r="A270" s="25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>
      <c r="A271" s="25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>
      <c r="A272" s="25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>
      <c r="A273" s="25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>
      <c r="A274" s="25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>
      <c r="A275" s="25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>
      <c r="A276" s="25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>
      <c r="A277" s="25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>
      <c r="A278" s="25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>
      <c r="A279" s="25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>
      <c r="A280" s="25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>
      <c r="A281" s="25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>
      <c r="A282" s="25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>
      <c r="A283" s="25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>
      <c r="A284" s="25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>
      <c r="A285" s="25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>
      <c r="A286" s="25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>
      <c r="A287" s="25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>
      <c r="A288" s="25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>
      <c r="A289" s="25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>
      <c r="A290" s="25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>
      <c r="A291" s="25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>
      <c r="A292" s="25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>
      <c r="A293" s="25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>
      <c r="A294" s="25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>
      <c r="A295" s="25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>
      <c r="A296" s="25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>
      <c r="A297" s="25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>
      <c r="A298" s="25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>
      <c r="A299" s="25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>
      <c r="A300" s="25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>
      <c r="A301" s="25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>
      <c r="A302" s="25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>
      <c r="A303" s="25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>
      <c r="A304" s="25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>
      <c r="A305" s="25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>
      <c r="A306" s="25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>
      <c r="A307" s="25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>
      <c r="A308" s="25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>
      <c r="A309" s="25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>
      <c r="A310" s="25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>
      <c r="A311" s="25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>
      <c r="A312" s="25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>
      <c r="A313" s="25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>
      <c r="A314" s="25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>
      <c r="A315" s="25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>
      <c r="A316" s="2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>
      <c r="A317" s="25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>
      <c r="A318" s="25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>
      <c r="A319" s="25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>
      <c r="A320" s="25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>
      <c r="A321" s="25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>
      <c r="A322" s="25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>
      <c r="A323" s="25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>
      <c r="A324" s="25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>
      <c r="A325" s="25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>
      <c r="A326" s="25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>
      <c r="A327" s="25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>
      <c r="A328" s="25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>
      <c r="A329" s="25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>
      <c r="A330" s="25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>
      <c r="A331" s="25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>
      <c r="A332" s="25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>
      <c r="A333" s="25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>
      <c r="A334" s="25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>
      <c r="A335" s="25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>
      <c r="A336" s="25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>
      <c r="A337" s="25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>
      <c r="A338" s="25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>
      <c r="A339" s="25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>
      <c r="A340" s="25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>
      <c r="A341" s="25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>
      <c r="A342" s="25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>
      <c r="A343" s="25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>
      <c r="A344" s="25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>
      <c r="A345" s="25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>
      <c r="A346" s="25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>
      <c r="A347" s="25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>
      <c r="A348" s="25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>
      <c r="A349" s="25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>
      <c r="A350" s="25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>
      <c r="A351" s="25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>
      <c r="A352" s="25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>
      <c r="A353" s="2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>
      <c r="A354" s="25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>
      <c r="A355" s="25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>
      <c r="A356" s="25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>
      <c r="A357" s="25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>
      <c r="A358" s="25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>
      <c r="A359" s="25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>
      <c r="A360" s="25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>
      <c r="A361" s="25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>
      <c r="A362" s="25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>
      <c r="A363" s="25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>
      <c r="A364" s="25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>
      <c r="A365" s="25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>
      <c r="A366" s="25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>
      <c r="A367" s="25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>
      <c r="A368" s="25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>
      <c r="A369" s="25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>
      <c r="A370" s="25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>
      <c r="A371" s="25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>
      <c r="A372" s="25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>
      <c r="A373" s="25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>
      <c r="A374" s="25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>
      <c r="A375" s="25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>
      <c r="A376" s="25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>
      <c r="A377" s="25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>
      <c r="A378" s="25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>
      <c r="A379" s="25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>
      <c r="A380" s="25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>
      <c r="A381" s="25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>
      <c r="A382" s="25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>
      <c r="A383" s="25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>
      <c r="A384" s="25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>
      <c r="A385" s="25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>
      <c r="A386" s="25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>
      <c r="A387" s="25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>
      <c r="A388" s="25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>
      <c r="A389" s="25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>
      <c r="A390" s="25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>
      <c r="A391" s="25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>
      <c r="A392" s="25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>
      <c r="A393" s="25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>
      <c r="A394" s="25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>
      <c r="A395" s="25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>
      <c r="A396" s="25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>
      <c r="A397" s="25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>
      <c r="A398" s="25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>
      <c r="A399" s="25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>
      <c r="A400" s="25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>
      <c r="A401" s="25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>
      <c r="A402" s="25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>
      <c r="A403" s="25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>
      <c r="A404" s="25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>
      <c r="A405" s="25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>
      <c r="A406" s="25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>
      <c r="A407" s="25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>
      <c r="A408" s="25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>
      <c r="A409" s="25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>
      <c r="A410" s="25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>
      <c r="A411" s="25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>
      <c r="A412" s="25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>
      <c r="A413" s="25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>
      <c r="A414" s="25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>
      <c r="A415" s="25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>
      <c r="A416" s="25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>
      <c r="A417" s="25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>
      <c r="A418" s="25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>
      <c r="A419" s="25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>
      <c r="A420" s="25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>
      <c r="A421" s="25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>
      <c r="A422" s="25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>
      <c r="A423" s="25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>
      <c r="A424" s="25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>
      <c r="A425" s="25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>
      <c r="A426" s="25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>
      <c r="A427" s="25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>
      <c r="A428" s="25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>
      <c r="A429" s="25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>
      <c r="A430" s="2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>
      <c r="A431" s="2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>
      <c r="A432" s="2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>
      <c r="A433" s="2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>
      <c r="A434" s="2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>
      <c r="A435" s="2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>
      <c r="A436" s="2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>
      <c r="A437" s="2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>
      <c r="A438" s="2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>
      <c r="A439" s="2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>
      <c r="A440" s="2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>
      <c r="A441" s="2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>
      <c r="A442" s="2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>
      <c r="A443" s="2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>
      <c r="A444" s="2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>
      <c r="A445" s="2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>
      <c r="A446" s="2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>
      <c r="A447" s="2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>
      <c r="A448" s="2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>
      <c r="A449" s="2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>
      <c r="A450" s="25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>
      <c r="A451" s="25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>
      <c r="A452" s="25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>
      <c r="A453" s="25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>
      <c r="A454" s="25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>
      <c r="A455" s="25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>
      <c r="A456" s="25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>
      <c r="A457" s="25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>
      <c r="A458" s="25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>
      <c r="A459" s="25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>
      <c r="A460" s="25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>
      <c r="A461" s="25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>
      <c r="A462" s="25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>
      <c r="A463" s="25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>
      <c r="A464" s="25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>
      <c r="A465" s="25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>
      <c r="A466" s="25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>
      <c r="A467" s="25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>
      <c r="A468" s="25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>
      <c r="A469" s="25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>
      <c r="A470" s="25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>
      <c r="A471" s="25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>
      <c r="A472" s="25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>
      <c r="A473" s="25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>
      <c r="A474" s="25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>
      <c r="A475" s="25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>
      <c r="A476" s="25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>
      <c r="A477" s="25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>
      <c r="A478" s="25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>
      <c r="A479" s="25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>
      <c r="A480" s="25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>
      <c r="A481" s="25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>
      <c r="A482" s="25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>
      <c r="A483" s="25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>
      <c r="A484" s="25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>
      <c r="A485" s="25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>
      <c r="A486" s="25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>
      <c r="A487" s="25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>
      <c r="A488" s="25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>
      <c r="A489" s="25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>
      <c r="A490" s="25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>
      <c r="A491" s="25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>
      <c r="A492" s="25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>
      <c r="A493" s="25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>
      <c r="A494" s="25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>
      <c r="A495" s="25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>
      <c r="A496" s="25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>
      <c r="A497" s="25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>
      <c r="A498" s="25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>
      <c r="A499" s="25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>
      <c r="A500" s="25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>
      <c r="A501" s="25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>
      <c r="A502" s="25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>
      <c r="A503" s="25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>
      <c r="A504" s="25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>
      <c r="A505" s="25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>
      <c r="A506" s="25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>
      <c r="A507" s="25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>
      <c r="A508" s="25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>
      <c r="A509" s="25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>
      <c r="A510" s="25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>
      <c r="A511" s="25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>
      <c r="A512" s="25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>
      <c r="A513" s="25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>
      <c r="A514" s="25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>
      <c r="A515" s="25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>
      <c r="A516" s="25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>
      <c r="A517" s="25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>
      <c r="A518" s="25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>
      <c r="A519" s="25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>
      <c r="A520" s="25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>
      <c r="A521" s="25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>
      <c r="A522" s="25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>
      <c r="A523" s="25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>
      <c r="A524" s="25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>
      <c r="A525" s="25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>
      <c r="A526" s="25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>
      <c r="A527" s="25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>
      <c r="A528" s="25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>
      <c r="A529" s="25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>
      <c r="A530" s="25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>
      <c r="A531" s="25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>
      <c r="A532" s="25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>
      <c r="A533" s="25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>
      <c r="A534" s="25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>
      <c r="A535" s="25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>
      <c r="A536" s="25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>
      <c r="A537" s="25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>
      <c r="A538" s="25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>
      <c r="A539" s="25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>
      <c r="A540" s="25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>
      <c r="A541" s="25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>
      <c r="A542" s="25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>
      <c r="A543" s="25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>
      <c r="A544" s="25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>
      <c r="A545" s="25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>
      <c r="A546" s="25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>
      <c r="A547" s="25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>
      <c r="A548" s="25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>
      <c r="A549" s="25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>
      <c r="A550" s="25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>
      <c r="A551" s="25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>
      <c r="A552" s="25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>
      <c r="A553" s="25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>
      <c r="A554" s="25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>
      <c r="A555" s="25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>
      <c r="A556" s="25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>
      <c r="A557" s="25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>
      <c r="A558" s="25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>
      <c r="A559" s="25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>
      <c r="A560" s="25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>
      <c r="A561" s="25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>
      <c r="A562" s="25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>
      <c r="A563" s="25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>
      <c r="A564" s="25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>
      <c r="A565" s="25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>
      <c r="A566" s="25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>
      <c r="A567" s="25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>
      <c r="A568" s="25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>
      <c r="A569" s="25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>
      <c r="A570" s="25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>
      <c r="A571" s="25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>
      <c r="A572" s="25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>
      <c r="A573" s="25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>
      <c r="A574" s="25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>
      <c r="A575" s="25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>
      <c r="A576" s="25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>
      <c r="A577" s="25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>
      <c r="A578" s="25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>
      <c r="A579" s="25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>
      <c r="A580" s="25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>
      <c r="A581" s="25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>
      <c r="A582" s="25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>
      <c r="A583" s="25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>
      <c r="A584" s="25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>
      <c r="A585" s="25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>
      <c r="A586" s="25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>
      <c r="A587" s="25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>
      <c r="A588" s="25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>
      <c r="A589" s="25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>
      <c r="A590" s="25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>
      <c r="A591" s="25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>
      <c r="A592" s="25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>
      <c r="A593" s="25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>
      <c r="A594" s="25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>
      <c r="A595" s="25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>
      <c r="A596" s="25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>
      <c r="A597" s="25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>
      <c r="A598" s="25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>
      <c r="A599" s="25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>
      <c r="A600" s="25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>
      <c r="A601" s="25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>
      <c r="A602" s="25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>
      <c r="A603" s="25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>
      <c r="A604" s="25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>
      <c r="A605" s="25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>
      <c r="A606" s="25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>
      <c r="A607" s="25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>
      <c r="A608" s="25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>
      <c r="A609" s="25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>
      <c r="A610" s="25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>
      <c r="A611" s="25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>
      <c r="A612" s="25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>
      <c r="A613" s="25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>
      <c r="A614" s="25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>
      <c r="A615" s="25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>
      <c r="A616" s="25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>
      <c r="A617" s="25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>
      <c r="A618" s="25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>
      <c r="A619" s="25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>
      <c r="A620" s="25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>
      <c r="A621" s="25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>
      <c r="A622" s="25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>
      <c r="A623" s="25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>
      <c r="A624" s="25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>
      <c r="A625" s="25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>
      <c r="A626" s="25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>
      <c r="A627" s="25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>
      <c r="A628" s="25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>
      <c r="A629" s="25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>
      <c r="A630" s="25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>
      <c r="A631" s="25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>
      <c r="A632" s="25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>
      <c r="A633" s="25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>
      <c r="A634" s="25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>
      <c r="A635" s="25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>
      <c r="A636" s="25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>
      <c r="A637" s="25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>
      <c r="A638" s="25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>
      <c r="A639" s="25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>
      <c r="A640" s="25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>
      <c r="A641" s="25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>
      <c r="A642" s="25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>
      <c r="A643" s="25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>
      <c r="A644" s="25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>
      <c r="A645" s="25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>
      <c r="A646" s="25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>
      <c r="A647" s="25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>
      <c r="A648" s="25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>
      <c r="A649" s="25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>
      <c r="A650" s="25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>
      <c r="A651" s="25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>
      <c r="A652" s="25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>
      <c r="A653" s="25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>
      <c r="A654" s="25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>
      <c r="A655" s="25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>
      <c r="A656" s="25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>
      <c r="A657" s="25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>
      <c r="A658" s="25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>
      <c r="A659" s="25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>
      <c r="A660" s="25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>
      <c r="A661" s="25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>
      <c r="A662" s="25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>
      <c r="A663" s="25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>
      <c r="A664" s="25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>
      <c r="A665" s="25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>
      <c r="A666" s="25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>
      <c r="A667" s="25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>
      <c r="A668" s="25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>
      <c r="A669" s="25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>
      <c r="A670" s="25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>
      <c r="A671" s="25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>
      <c r="A672" s="25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>
      <c r="A673" s="25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>
      <c r="A674" s="25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>
      <c r="A675" s="25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>
      <c r="A676" s="25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>
      <c r="A677" s="25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>
      <c r="A678" s="25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>
      <c r="A679" s="25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>
      <c r="A680" s="25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>
      <c r="A681" s="25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>
      <c r="A682" s="25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>
      <c r="A683" s="25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>
      <c r="A684" s="25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>
      <c r="A685" s="25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>
      <c r="A686" s="25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>
      <c r="A687" s="25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>
      <c r="A688" s="25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>
      <c r="A689" s="25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>
      <c r="A690" s="25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>
      <c r="A691" s="25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>
      <c r="A692" s="25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>
      <c r="A693" s="25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>
      <c r="A694" s="25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>
      <c r="A695" s="25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>
      <c r="A696" s="25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>
      <c r="A697" s="25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>
      <c r="A698" s="25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>
      <c r="A699" s="25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>
      <c r="A700" s="25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>
      <c r="A701" s="25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>
      <c r="A702" s="25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>
      <c r="A703" s="25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>
      <c r="A704" s="25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>
      <c r="A705" s="25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>
      <c r="A706" s="25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>
      <c r="A707" s="25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>
      <c r="A708" s="25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>
      <c r="A709" s="25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>
      <c r="A710" s="25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>
      <c r="A711" s="25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>
      <c r="A712" s="25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>
      <c r="A713" s="25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>
      <c r="A714" s="25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>
      <c r="A715" s="25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>
      <c r="A716" s="25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>
      <c r="A717" s="25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>
      <c r="A718" s="25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>
      <c r="A719" s="25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>
      <c r="A720" s="25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>
      <c r="A721" s="25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>
      <c r="A722" s="25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>
      <c r="A723" s="25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>
      <c r="A724" s="25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>
      <c r="A725" s="25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>
      <c r="A726" s="25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>
      <c r="A727" s="25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>
      <c r="A728" s="25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>
      <c r="A729" s="25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>
      <c r="A730" s="25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>
      <c r="A731" s="25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>
      <c r="A732" s="25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>
      <c r="A733" s="25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>
      <c r="A734" s="25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>
      <c r="A735" s="25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>
      <c r="A736" s="25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>
      <c r="A737" s="25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>
      <c r="A738" s="25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>
      <c r="A739" s="25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>
      <c r="A740" s="25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>
      <c r="A741" s="25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>
      <c r="A742" s="25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>
      <c r="A743" s="25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>
      <c r="A744" s="25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>
      <c r="A745" s="25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>
      <c r="A746" s="25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>
      <c r="A747" s="25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>
      <c r="A748" s="25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>
      <c r="A749" s="25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>
      <c r="A750" s="25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>
      <c r="A751" s="25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>
      <c r="A752" s="25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>
      <c r="A753" s="25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>
      <c r="A754" s="25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>
      <c r="A755" s="25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>
      <c r="A756" s="25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>
      <c r="A757" s="25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>
      <c r="A758" s="25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>
      <c r="A759" s="25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>
      <c r="A760" s="25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>
      <c r="A761" s="25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>
      <c r="A762" s="25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>
      <c r="A763" s="25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>
      <c r="A764" s="25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>
      <c r="A765" s="25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>
      <c r="A766" s="25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>
      <c r="A767" s="25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>
      <c r="A768" s="25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>
      <c r="A769" s="25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>
      <c r="A770" s="25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>
      <c r="A771" s="25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>
      <c r="A772" s="25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>
      <c r="A773" s="25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>
      <c r="A774" s="25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>
      <c r="A775" s="25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>
      <c r="A776" s="25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>
      <c r="A777" s="25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>
      <c r="A778" s="25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>
      <c r="A779" s="25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>
      <c r="A780" s="25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>
      <c r="A781" s="25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>
      <c r="A782" s="25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>
      <c r="A783" s="25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>
      <c r="A784" s="25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>
      <c r="A785" s="25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>
      <c r="A786" s="25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>
      <c r="A787" s="25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>
      <c r="A788" s="25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>
      <c r="A789" s="25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>
      <c r="A790" s="25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>
      <c r="A791" s="25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>
      <c r="A792" s="25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>
      <c r="A793" s="25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>
      <c r="A794" s="25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>
      <c r="A795" s="25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>
      <c r="A796" s="25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>
      <c r="A797" s="25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>
      <c r="A798" s="25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>
      <c r="A799" s="25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>
      <c r="A800" s="25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>
      <c r="A801" s="25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>
      <c r="A802" s="25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>
      <c r="A803" s="25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>
      <c r="A804" s="25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>
      <c r="A805" s="25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>
      <c r="A806" s="25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>
      <c r="A807" s="25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>
      <c r="A808" s="25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>
      <c r="A809" s="25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>
      <c r="A810" s="25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>
      <c r="A811" s="25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>
      <c r="A812" s="25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>
      <c r="A813" s="25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>
      <c r="A814" s="25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>
      <c r="A815" s="25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>
      <c r="A816" s="25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>
      <c r="A817" s="25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>
      <c r="A818" s="25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>
      <c r="A819" s="25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>
      <c r="A820" s="25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>
      <c r="A821" s="25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>
      <c r="A822" s="25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>
      <c r="A823" s="25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>
      <c r="A824" s="25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>
      <c r="A825" s="25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>
      <c r="A826" s="25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>
      <c r="A827" s="25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>
      <c r="A828" s="25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>
      <c r="A829" s="25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>
      <c r="A830" s="25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>
      <c r="A831" s="25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>
      <c r="A832" s="25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>
      <c r="A833" s="25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>
      <c r="A834" s="25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>
      <c r="A835" s="25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>
      <c r="A836" s="25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>
      <c r="A837" s="25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>
      <c r="A838" s="25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>
      <c r="A839" s="25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>
      <c r="A840" s="25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>
      <c r="A841" s="25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>
      <c r="A842" s="25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>
      <c r="A843" s="25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>
      <c r="A844" s="25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>
      <c r="A845" s="25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>
      <c r="A846" s="25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>
      <c r="A847" s="25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>
      <c r="A848" s="25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>
      <c r="A849" s="25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>
      <c r="A850" s="25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>
      <c r="A851" s="25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>
      <c r="A852" s="25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>
      <c r="A853" s="25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>
      <c r="A854" s="25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>
      <c r="A855" s="25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>
      <c r="A856" s="25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>
      <c r="A857" s="25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>
      <c r="A858" s="25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>
      <c r="A859" s="25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>
      <c r="A860" s="25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>
      <c r="A861" s="25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>
      <c r="A862" s="25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>
      <c r="A863" s="25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>
      <c r="A864" s="25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>
      <c r="A865" s="25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>
      <c r="A866" s="25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>
      <c r="A867" s="25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>
      <c r="A868" s="25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>
      <c r="A869" s="25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>
      <c r="A870" s="25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>
      <c r="A871" s="25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>
      <c r="A872" s="25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>
      <c r="A873" s="25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>
      <c r="A874" s="25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>
      <c r="A875" s="25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>
      <c r="A876" s="25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>
      <c r="A877" s="25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>
      <c r="A878" s="25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>
      <c r="A879" s="25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>
      <c r="A880" s="25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>
      <c r="A881" s="25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>
      <c r="A882" s="25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>
      <c r="A883" s="25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>
      <c r="A884" s="25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>
      <c r="A885" s="25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>
      <c r="A886" s="25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>
      <c r="A887" s="25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>
      <c r="A888" s="25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>
      <c r="A889" s="25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>
      <c r="A890" s="25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>
      <c r="A891" s="25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>
      <c r="A892" s="25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>
      <c r="A893" s="25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>
      <c r="A894" s="25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>
      <c r="A895" s="25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>
      <c r="A896" s="25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>
      <c r="A897" s="25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>
      <c r="A898" s="25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>
      <c r="A899" s="25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>
      <c r="A900" s="25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>
      <c r="A901" s="25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>
      <c r="A902" s="25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>
      <c r="A903" s="25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>
      <c r="A904" s="25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>
      <c r="A905" s="25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>
      <c r="A906" s="25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>
      <c r="A907" s="25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>
      <c r="A908" s="25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>
      <c r="A909" s="25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>
      <c r="A910" s="25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>
      <c r="A911" s="25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>
      <c r="A912" s="25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>
      <c r="A913" s="25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>
      <c r="A914" s="25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>
      <c r="A915" s="25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>
      <c r="A916" s="25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>
      <c r="A917" s="25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>
      <c r="A918" s="25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>
      <c r="A919" s="25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>
      <c r="A920" s="25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>
      <c r="A921" s="25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>
      <c r="A922" s="25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>
      <c r="A923" s="25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>
      <c r="A924" s="25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>
      <c r="A925" s="25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>
      <c r="A926" s="25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>
      <c r="A927" s="25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>
      <c r="A928" s="25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>
      <c r="A929" s="25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>
      <c r="A930" s="25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>
      <c r="A931" s="25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>
      <c r="A932" s="25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>
      <c r="A933" s="25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>
      <c r="A934" s="25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>
      <c r="A935" s="25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>
      <c r="A936" s="25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>
      <c r="A937" s="25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>
      <c r="A938" s="25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>
      <c r="A939" s="25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>
      <c r="A940" s="25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>
      <c r="A941" s="25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>
      <c r="A942" s="25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>
      <c r="A943" s="25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>
      <c r="A944" s="25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>
      <c r="A945" s="25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>
      <c r="A946" s="25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>
      <c r="A947" s="25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>
      <c r="A948" s="25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>
      <c r="A949" s="25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>
      <c r="A950" s="25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>
      <c r="A951" s="25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>
      <c r="A952" s="25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>
      <c r="A953" s="25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>
      <c r="A954" s="25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>
      <c r="A955" s="25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>
      <c r="A956" s="25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>
      <c r="A957" s="25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>
      <c r="A958" s="25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>
      <c r="A959" s="25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>
      <c r="A960" s="25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>
      <c r="A961" s="25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>
      <c r="A962" s="25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>
      <c r="A963" s="25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>
      <c r="A964" s="25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>
      <c r="A965" s="25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>
      <c r="A966" s="25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>
      <c r="A967" s="25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>
      <c r="A968" s="25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>
      <c r="A969" s="25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>
      <c r="A970" s="25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>
      <c r="A971" s="25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>
      <c r="A972" s="25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>
      <c r="A973" s="25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>
      <c r="A974" s="25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>
      <c r="A975" s="25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>
      <c r="A976" s="25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>
      <c r="A977" s="25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>
      <c r="A978" s="25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>
      <c r="A979" s="25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>
      <c r="A980" s="25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>
      <c r="A981" s="25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>
      <c r="A982" s="25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>
      <c r="A983" s="25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>
      <c r="A984" s="25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>
      <c r="A985" s="25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>
      <c r="A986" s="25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>
      <c r="A987" s="25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>
      <c r="A988" s="25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>
      <c r="A989" s="25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>
      <c r="A990" s="25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>
      <c r="A991" s="25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>
      <c r="A992" s="25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>
      <c r="A993" s="25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>
      <c r="A994" s="25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>
      <c r="A995" s="25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>
      <c r="A996" s="25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>
      <c r="A997" s="25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>
      <c r="A998" s="25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>
      <c r="A999" s="25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  <row r="1000">
      <c r="A1000" s="25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  <row r="1001">
      <c r="A1001" s="25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</row>
    <row r="1002">
      <c r="A1002" s="25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>
      <c r="A1003" s="25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>
      <c r="A1004" s="25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</row>
    <row r="1005">
      <c r="A1005" s="25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>
      <c r="A1006" s="25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</row>
    <row r="1007">
      <c r="A1007" s="25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</row>
    <row r="1008">
      <c r="A1008" s="25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>
      <c r="A1009" s="25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>
      <c r="A1010" s="25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>
      <c r="A1011" s="25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>
      <c r="A1012" s="25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>
      <c r="A1013" s="25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>
      <c r="A1014" s="25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</row>
    <row r="1015">
      <c r="A1015" s="25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</row>
    <row r="1016">
      <c r="A1016" s="25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>
      <c r="A1017" s="25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</row>
  </sheetData>
  <mergeCells count="23">
    <mergeCell ref="J3:J4"/>
    <mergeCell ref="K3:K4"/>
    <mergeCell ref="B10:C10"/>
    <mergeCell ref="B22:C22"/>
    <mergeCell ref="A34:C34"/>
    <mergeCell ref="A35:D35"/>
    <mergeCell ref="B37:E37"/>
    <mergeCell ref="L3:L4"/>
    <mergeCell ref="M3:M4"/>
    <mergeCell ref="N3:R3"/>
    <mergeCell ref="S3:V3"/>
    <mergeCell ref="W3:W4"/>
    <mergeCell ref="X3:X4"/>
    <mergeCell ref="Y3:Y4"/>
    <mergeCell ref="Z3:Z4"/>
    <mergeCell ref="A1:Z1"/>
    <mergeCell ref="A2:Z2"/>
    <mergeCell ref="A3:A4"/>
    <mergeCell ref="B3:B4"/>
    <mergeCell ref="C3:C4"/>
    <mergeCell ref="D3:D4"/>
    <mergeCell ref="E3:I3"/>
    <mergeCell ref="B5:C5"/>
  </mergeCells>
  <drawing r:id="rId1"/>
</worksheet>
</file>